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1_08_13 - Oprava bytov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'2021_08_13 - Oprava bytov...'!$C$127:$K$261</definedName>
    <definedName name="_xlnm.Print_Area" localSheetId="1">'2021_08_13 - Oprava bytov...'!$C$4:$J$76,'2021_08_13 - Oprava bytov...'!$C$82:$J$111,'2021_08_13 - Oprava bytov...'!$C$117:$K$261</definedName>
    <definedName name="_xlnm.Print_Titles" localSheetId="1">'2021_08_13 - Oprava bytov...'!$127:$127</definedName>
  </definedNames>
  <calcPr/>
</workbook>
</file>

<file path=xl/calcChain.xml><?xml version="1.0" encoding="utf-8"?>
<calcChain xmlns="http://schemas.openxmlformats.org/spreadsheetml/2006/main">
  <c i="2" l="1" r="J233"/>
  <c r="J35"/>
  <c r="J34"/>
  <c i="1" r="AY95"/>
  <c i="2" r="J33"/>
  <c i="1" r="AX95"/>
  <c i="2" r="BI261"/>
  <c r="BH261"/>
  <c r="BG261"/>
  <c r="BF261"/>
  <c r="T261"/>
  <c r="T260"/>
  <c r="R261"/>
  <c r="R260"/>
  <c r="P261"/>
  <c r="P260"/>
  <c r="BI259"/>
  <c r="BH259"/>
  <c r="BG259"/>
  <c r="BF259"/>
  <c r="T259"/>
  <c r="T258"/>
  <c r="R259"/>
  <c r="R258"/>
  <c r="P259"/>
  <c r="P258"/>
  <c r="BI257"/>
  <c r="BH257"/>
  <c r="BG257"/>
  <c r="BF257"/>
  <c r="T257"/>
  <c r="T256"/>
  <c r="T255"/>
  <c r="R257"/>
  <c r="R256"/>
  <c r="R255"/>
  <c r="P257"/>
  <c r="P256"/>
  <c r="P255"/>
  <c r="BI254"/>
  <c r="BH254"/>
  <c r="BG254"/>
  <c r="BF254"/>
  <c r="T254"/>
  <c r="T253"/>
  <c r="R254"/>
  <c r="R253"/>
  <c r="P254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7"/>
  <c r="BH247"/>
  <c r="BG247"/>
  <c r="BF247"/>
  <c r="T247"/>
  <c r="T246"/>
  <c r="R247"/>
  <c r="R246"/>
  <c r="P247"/>
  <c r="P246"/>
  <c r="BI244"/>
  <c r="BH244"/>
  <c r="BG244"/>
  <c r="BF244"/>
  <c r="T244"/>
  <c r="R244"/>
  <c r="P244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J101"/>
  <c r="BI232"/>
  <c r="BH232"/>
  <c r="BG232"/>
  <c r="BF232"/>
  <c r="T232"/>
  <c r="R232"/>
  <c r="P232"/>
  <c r="BI231"/>
  <c r="BH231"/>
  <c r="BG231"/>
  <c r="BF231"/>
  <c r="T231"/>
  <c r="R231"/>
  <c r="P231"/>
  <c r="BI228"/>
  <c r="BH228"/>
  <c r="BG228"/>
  <c r="BF228"/>
  <c r="T228"/>
  <c r="R228"/>
  <c r="P228"/>
  <c r="BI227"/>
  <c r="BH227"/>
  <c r="BG227"/>
  <c r="BF227"/>
  <c r="T227"/>
  <c r="R227"/>
  <c r="P227"/>
  <c r="BI225"/>
  <c r="BH225"/>
  <c r="BG225"/>
  <c r="BF225"/>
  <c r="T225"/>
  <c r="T224"/>
  <c r="R225"/>
  <c r="R224"/>
  <c r="P225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J125"/>
  <c r="J124"/>
  <c r="F124"/>
  <c r="F122"/>
  <c r="E120"/>
  <c r="J90"/>
  <c r="J89"/>
  <c r="F89"/>
  <c r="F87"/>
  <c r="E85"/>
  <c r="J16"/>
  <c r="E16"/>
  <c r="F125"/>
  <c r="J15"/>
  <c r="J10"/>
  <c r="J87"/>
  <c i="1" r="L90"/>
  <c r="AM90"/>
  <c r="AM89"/>
  <c r="L89"/>
  <c r="AM87"/>
  <c r="L87"/>
  <c r="L85"/>
  <c r="L84"/>
  <c i="2" r="BK250"/>
  <c r="J247"/>
  <c r="BK242"/>
  <c r="J240"/>
  <c r="J238"/>
  <c r="J236"/>
  <c r="J225"/>
  <c r="J223"/>
  <c r="BK218"/>
  <c r="BK213"/>
  <c r="BK211"/>
  <c r="J208"/>
  <c r="BK205"/>
  <c r="J202"/>
  <c r="J200"/>
  <c r="BK192"/>
  <c r="BK189"/>
  <c r="J187"/>
  <c r="J185"/>
  <c r="J182"/>
  <c r="J181"/>
  <c r="BK177"/>
  <c r="BK174"/>
  <c r="J167"/>
  <c r="J166"/>
  <c r="BK149"/>
  <c r="J143"/>
  <c r="BK141"/>
  <c r="J139"/>
  <c r="J137"/>
  <c r="BK136"/>
  <c r="BK135"/>
  <c r="J133"/>
  <c r="J131"/>
  <c r="BK257"/>
  <c r="J252"/>
  <c r="BK239"/>
  <c r="BK231"/>
  <c r="BK223"/>
  <c r="J222"/>
  <c r="J221"/>
  <c r="BK217"/>
  <c r="J216"/>
  <c r="J215"/>
  <c r="J214"/>
  <c r="BK208"/>
  <c r="J203"/>
  <c r="J201"/>
  <c r="BK200"/>
  <c r="J194"/>
  <c r="J180"/>
  <c r="J178"/>
  <c r="J177"/>
  <c r="BK170"/>
  <c r="J168"/>
  <c r="BK164"/>
  <c r="J161"/>
  <c r="J159"/>
  <c r="BK146"/>
  <c r="BK145"/>
  <c r="J144"/>
  <c r="BK138"/>
  <c r="BK132"/>
  <c r="J259"/>
  <c r="BK251"/>
  <c r="J239"/>
  <c r="J232"/>
  <c r="BK228"/>
  <c r="BK220"/>
  <c r="BK216"/>
  <c r="J212"/>
  <c r="BK209"/>
  <c r="BK206"/>
  <c r="BK196"/>
  <c r="J192"/>
  <c r="J189"/>
  <c r="J186"/>
  <c r="BK184"/>
  <c r="BK181"/>
  <c r="J176"/>
  <c r="BK173"/>
  <c r="J169"/>
  <c r="BK168"/>
  <c r="J163"/>
  <c r="J149"/>
  <c r="J147"/>
  <c r="J141"/>
  <c r="J138"/>
  <c r="J135"/>
  <c r="BK261"/>
  <c r="J261"/>
  <c r="BK259"/>
  <c r="J257"/>
  <c r="J254"/>
  <c r="J241"/>
  <c r="BK238"/>
  <c r="BK237"/>
  <c r="J235"/>
  <c r="BK232"/>
  <c r="J228"/>
  <c r="J220"/>
  <c r="J218"/>
  <c r="J217"/>
  <c r="J213"/>
  <c r="BK212"/>
  <c r="J205"/>
  <c r="J204"/>
  <c r="BK202"/>
  <c r="BK198"/>
  <c r="BK190"/>
  <c r="BK187"/>
  <c r="BK185"/>
  <c r="J175"/>
  <c r="J174"/>
  <c r="BK172"/>
  <c r="BK169"/>
  <c r="BK166"/>
  <c r="J162"/>
  <c r="BK159"/>
  <c r="J157"/>
  <c r="BK155"/>
  <c r="J153"/>
  <c r="J151"/>
  <c r="BK147"/>
  <c r="J140"/>
  <c r="J136"/>
  <c r="J134"/>
  <c r="BK133"/>
  <c r="BK131"/>
  <c r="BK254"/>
  <c r="BK252"/>
  <c r="J250"/>
  <c r="J244"/>
  <c r="J242"/>
  <c r="BK241"/>
  <c r="BK240"/>
  <c r="J237"/>
  <c r="BK235"/>
  <c r="J231"/>
  <c r="J227"/>
  <c r="BK225"/>
  <c r="BK221"/>
  <c r="BK219"/>
  <c r="BK215"/>
  <c r="J210"/>
  <c r="J209"/>
  <c r="J207"/>
  <c r="J206"/>
  <c r="BK203"/>
  <c r="BK201"/>
  <c r="J198"/>
  <c r="BK194"/>
  <c r="J190"/>
  <c r="J188"/>
  <c r="BK186"/>
  <c r="J184"/>
  <c r="BK183"/>
  <c r="BK180"/>
  <c r="BK178"/>
  <c r="BK176"/>
  <c r="J173"/>
  <c r="J171"/>
  <c r="J170"/>
  <c r="BK165"/>
  <c r="J164"/>
  <c r="BK162"/>
  <c r="J155"/>
  <c r="BK153"/>
  <c r="BK151"/>
  <c r="J145"/>
  <c r="BK144"/>
  <c r="BK143"/>
  <c r="J142"/>
  <c r="BK139"/>
  <c r="BK134"/>
  <c r="J251"/>
  <c r="BK247"/>
  <c r="BK244"/>
  <c r="BK236"/>
  <c r="BK227"/>
  <c r="BK222"/>
  <c r="J219"/>
  <c r="BK214"/>
  <c r="J211"/>
  <c r="BK210"/>
  <c r="BK207"/>
  <c r="BK204"/>
  <c r="J196"/>
  <c r="BK188"/>
  <c r="J183"/>
  <c r="BK182"/>
  <c r="BK175"/>
  <c r="J172"/>
  <c r="BK171"/>
  <c r="BK167"/>
  <c r="J165"/>
  <c r="BK163"/>
  <c r="BK161"/>
  <c r="BK157"/>
  <c r="J146"/>
  <c r="BK142"/>
  <c r="BK140"/>
  <c r="BK137"/>
  <c r="J132"/>
  <c i="1" r="AS94"/>
  <c i="2" l="1" r="P130"/>
  <c r="P129"/>
  <c r="P226"/>
  <c r="P234"/>
  <c r="BK130"/>
  <c r="BK226"/>
  <c r="J226"/>
  <c r="J98"/>
  <c r="BK230"/>
  <c r="T230"/>
  <c r="T234"/>
  <c r="P249"/>
  <c r="P248"/>
  <c r="T130"/>
  <c r="T129"/>
  <c r="T226"/>
  <c r="R230"/>
  <c r="R234"/>
  <c r="T249"/>
  <c r="T248"/>
  <c r="R130"/>
  <c r="R129"/>
  <c r="R226"/>
  <c r="P230"/>
  <c r="P229"/>
  <c r="BK234"/>
  <c r="J234"/>
  <c r="J102"/>
  <c r="BK249"/>
  <c r="BK248"/>
  <c r="J248"/>
  <c r="J104"/>
  <c r="R249"/>
  <c r="R248"/>
  <c r="J122"/>
  <c r="BE139"/>
  <c r="BE141"/>
  <c r="BE149"/>
  <c r="BE155"/>
  <c r="BE159"/>
  <c r="BE164"/>
  <c r="BE166"/>
  <c r="BE170"/>
  <c r="BE174"/>
  <c r="BE177"/>
  <c r="BE178"/>
  <c r="BE181"/>
  <c r="BE187"/>
  <c r="BE194"/>
  <c r="BE203"/>
  <c r="BE206"/>
  <c r="BE221"/>
  <c r="BE242"/>
  <c r="BE133"/>
  <c r="BE157"/>
  <c r="BE175"/>
  <c r="BE182"/>
  <c r="BE192"/>
  <c r="BE200"/>
  <c r="BE202"/>
  <c r="BE218"/>
  <c r="BE220"/>
  <c r="BE228"/>
  <c r="BE232"/>
  <c r="BE239"/>
  <c r="BE257"/>
  <c r="F90"/>
  <c r="BE135"/>
  <c r="BE145"/>
  <c r="BE146"/>
  <c r="BE161"/>
  <c r="BE167"/>
  <c r="BE168"/>
  <c r="BE173"/>
  <c r="BE184"/>
  <c r="BE188"/>
  <c r="BE189"/>
  <c r="BE196"/>
  <c r="BE211"/>
  <c r="BE216"/>
  <c r="BE225"/>
  <c r="BE231"/>
  <c r="BE236"/>
  <c r="BE240"/>
  <c r="BE247"/>
  <c r="BE251"/>
  <c r="BE259"/>
  <c r="BE261"/>
  <c r="BK224"/>
  <c r="J224"/>
  <c r="J97"/>
  <c r="BE134"/>
  <c r="BE144"/>
  <c r="BE151"/>
  <c r="BE171"/>
  <c r="BE183"/>
  <c r="BE204"/>
  <c r="BE205"/>
  <c r="BE208"/>
  <c r="BE215"/>
  <c r="BE223"/>
  <c r="BE250"/>
  <c r="BE254"/>
  <c r="BE131"/>
  <c r="BE136"/>
  <c r="BE137"/>
  <c r="BE143"/>
  <c r="BE147"/>
  <c r="BE162"/>
  <c r="BE163"/>
  <c r="BE169"/>
  <c r="BE172"/>
  <c r="BE207"/>
  <c r="BE212"/>
  <c r="BE213"/>
  <c r="BE219"/>
  <c r="BE238"/>
  <c r="BE244"/>
  <c r="BE132"/>
  <c r="BE138"/>
  <c r="BE140"/>
  <c r="BE142"/>
  <c r="BE153"/>
  <c r="BE165"/>
  <c r="BE176"/>
  <c r="BE180"/>
  <c r="BE185"/>
  <c r="BE186"/>
  <c r="BE190"/>
  <c r="BE198"/>
  <c r="BE201"/>
  <c r="BE209"/>
  <c r="BE210"/>
  <c r="BE214"/>
  <c r="BE217"/>
  <c r="BE222"/>
  <c r="BE227"/>
  <c r="BE235"/>
  <c r="BE237"/>
  <c r="BE241"/>
  <c r="BE252"/>
  <c r="BK246"/>
  <c r="J246"/>
  <c r="J103"/>
  <c r="BK253"/>
  <c r="J253"/>
  <c r="J106"/>
  <c r="BK256"/>
  <c r="J256"/>
  <c r="J108"/>
  <c r="BK258"/>
  <c r="J258"/>
  <c r="J109"/>
  <c r="BK260"/>
  <c r="J260"/>
  <c r="J110"/>
  <c r="F33"/>
  <c i="1" r="BB95"/>
  <c r="BB94"/>
  <c r="W31"/>
  <c i="2" r="F32"/>
  <c i="1" r="BA95"/>
  <c r="BA94"/>
  <c r="W30"/>
  <c i="2" r="F35"/>
  <c i="1" r="BD95"/>
  <c r="BD94"/>
  <c r="W33"/>
  <c i="2" r="F34"/>
  <c i="1" r="BC95"/>
  <c r="BC94"/>
  <c r="W32"/>
  <c i="2" r="J32"/>
  <c i="1" r="AW95"/>
  <c i="2" l="1" r="BK129"/>
  <c r="R229"/>
  <c r="T229"/>
  <c r="T128"/>
  <c r="P128"/>
  <c i="1" r="AU95"/>
  <c i="2" r="R128"/>
  <c r="BK229"/>
  <c r="J229"/>
  <c r="J99"/>
  <c r="J230"/>
  <c r="J100"/>
  <c r="J249"/>
  <c r="J105"/>
  <c r="J130"/>
  <c r="J96"/>
  <c r="BK255"/>
  <c r="J255"/>
  <c r="J107"/>
  <c i="1" r="AU94"/>
  <c r="AW94"/>
  <c r="AK30"/>
  <c r="AY94"/>
  <c i="2" r="F31"/>
  <c i="1" r="AZ95"/>
  <c r="AZ94"/>
  <c r="AV94"/>
  <c r="AK29"/>
  <c r="AX94"/>
  <c i="2" r="J31"/>
  <c i="1" r="AV95"/>
  <c r="AT95"/>
  <c i="2" l="1" r="BK128"/>
  <c r="J128"/>
  <c r="J94"/>
  <c r="J129"/>
  <c r="J95"/>
  <c i="1" r="AT94"/>
  <c r="W29"/>
  <c i="2" l="1" r="J28"/>
  <c i="1" r="AG95"/>
  <c r="AG94"/>
  <c r="AK26"/>
  <c r="AK35"/>
  <c l="1" r="AN94"/>
  <c r="AN95"/>
  <c i="2" r="J37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<sst xmlns="http://schemas.openxmlformats.org/spreadsheetml/2006/main">
  <si>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</si>
  <si>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</si>
  <si>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</si>
  <si>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</si>
  <si>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</si>
  <si>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{cc6e58e5-dcfe-477e-829d-3b3376ae34af}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</si>
  <si>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</si>
  <si>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</si>
  <si>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</si>
  <si>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</si>
  <si>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</si>
  <si>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</si>
  <si>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</si>
  <si>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</si>
  <si>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2021_08_13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</si>
  <si>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</si>
  <si>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</si>
  <si>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bytových jednotek a společných prostor budovy YD - SO 101 Elektroinstalace v budově YD</t>
  </si>
  <si>
    <t>KSO:</t>
  </si>
  <si>
    <t>CC-CZ:</t>
  </si>
  <si>
    <t>Místo:</t>
  </si>
  <si>
    <t>FN Olomouc</t>
  </si>
  <si>
    <t>Datum:</t>
  </si>
  <si>
    <t>13. 8. 2021</t>
  </si>
  <si>
    <t>Zadavatel:</t>
  </si>
  <si>
    <t>IČ:</t>
  </si>
  <si>
    <t>FN Olomouc, I.P.Pavlova 6, Olomouc</t>
  </si>
  <si>
    <t>DIČ:</t>
  </si>
  <si>
    <t>Uchazeč:</t>
  </si>
  <si>
    <t>Vyplň údaj</t>
  </si>
  <si>
    <t>Projektant:</t>
  </si>
  <si>
    <t>Milan Vician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</si>
  <si>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</si>
  <si>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</si>
  <si>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</si>
  <si>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</si>
  <si>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</si>
  <si>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</si>
  <si>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</si>
  <si>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</si>
  <si>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</si>
  <si>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</si>
  <si>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</si>
  <si>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</si>
  <si>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</si>
  <si>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</si>
  <si>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</si>
  <si>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</si>
  <si>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</si>
  <si>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</si>
  <si>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</si>
  <si>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</si>
  <si>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</si>
  <si>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</si>
  <si>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</si>
  <si>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</si>
  <si>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</si>
  <si>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</si>
  <si>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</si>
  <si>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</si>
  <si>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</si>
  <si>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</si>
  <si>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</si>
  <si>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</si>
  <si>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</si>
  <si>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</si>
  <si>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</si>
  <si>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</si>
  <si>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</si>
  <si>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</si>
  <si>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</si>
  <si>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</si>
  <si>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</si>
  <si>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</si>
  <si>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</si>
  <si>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</si>
  <si>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</si>
  <si>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</si>
  <si>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</si>
  <si>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</si>
  <si>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</si>
  <si>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</si>
  <si>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</si>
  <si>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</si>
  <si>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</si>
  <si>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</si>
  <si>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</si>
  <si>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</si>
  <si>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</si>
  <si>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</si>
  <si>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</si>
  <si>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 xml:space="preserve">    742 - Elektroinstalace - slaboproud</t>
  </si>
  <si>
    <t xml:space="preserve">    749 - Elektromontáže - součásti elektrozařízení</t>
  </si>
  <si>
    <t>M - Práce a dodávky M</t>
  </si>
  <si>
    <t xml:space="preserve">    21-M - Elektromontáže</t>
  </si>
  <si>
    <t xml:space="preserve">    22-M - Montáže technologických zařízení pro dopravní stavby</t>
  </si>
  <si>
    <t xml:space="preserve">    46-M - Zemní práce při extr.mont.pracích</t>
  </si>
  <si>
    <t>HZS - Hodinové zúčtovací sazby</t>
  </si>
  <si>
    <t>Ostatní - Ostatní</t>
  </si>
  <si>
    <t xml:space="preserve">    N - Náklady</t>
  </si>
  <si>
    <t>R - Revize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</si>
  <si>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</si>
  <si>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</si>
  <si>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</si>
  <si>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</si>
  <si>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</si>
  <si>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</si>
  <si>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</si>
  <si>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</si>
  <si>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</si>
  <si>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</si>
  <si>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</si>
  <si>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</si>
  <si>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</si>
  <si>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</si>
  <si>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</si>
  <si>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</si>
  <si>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</si>
  <si>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</si>
  <si>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</si>
  <si>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</si>
  <si>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</si>
  <si>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</si>
  <si>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K</t>
  </si>
  <si>
    <t>220730001</t>
  </si>
  <si>
    <t>Montáž účast. Zásuvky STA</t>
  </si>
  <si>
    <t>kus</t>
  </si>
  <si>
    <t>16</t>
  </si>
  <si>
    <t>-330337574</t>
  </si>
  <si>
    <t>220730222</t>
  </si>
  <si>
    <t>Montáž kab KOAX. - do průměru 7 mm</t>
  </si>
  <si>
    <t>m</t>
  </si>
  <si>
    <t>-1801292089</t>
  </si>
  <si>
    <t>3</t>
  </si>
  <si>
    <t>M</t>
  </si>
  <si>
    <t>R_3022</t>
  </si>
  <si>
    <t>Koax. kabel H125/PVC-BELDEN (POPE),alt. jiný homolog.</t>
  </si>
  <si>
    <t>32</t>
  </si>
  <si>
    <t>-2082350868</t>
  </si>
  <si>
    <t>4</t>
  </si>
  <si>
    <t>R_341_12</t>
  </si>
  <si>
    <t>Protipožární ucpávka , komplet vč.mtž.</t>
  </si>
  <si>
    <t>m2</t>
  </si>
  <si>
    <t>879245121</t>
  </si>
  <si>
    <t>5</t>
  </si>
  <si>
    <t>R_341_21_1</t>
  </si>
  <si>
    <t xml:space="preserve">silový kabel s klas. B2cas1d0, barvy žíl:  J, průřez 5x6mm2</t>
  </si>
  <si>
    <t>5619226</t>
  </si>
  <si>
    <t>6</t>
  </si>
  <si>
    <t>R_341_21_2</t>
  </si>
  <si>
    <t xml:space="preserve">silový kabel s klas. B2cas1d0, barvy žíl:  J, průřez 5x10mm2</t>
  </si>
  <si>
    <t>924535892</t>
  </si>
  <si>
    <t>7</t>
  </si>
  <si>
    <t>R_374_2</t>
  </si>
  <si>
    <t>Montáž internetu vč. materiálu</t>
  </si>
  <si>
    <t>-910516333</t>
  </si>
  <si>
    <t>8</t>
  </si>
  <si>
    <t>R_374_3</t>
  </si>
  <si>
    <t>Zapojení zásuvek SKR (obsahuje zapojení zásuvek)</t>
  </si>
  <si>
    <t>1708583116</t>
  </si>
  <si>
    <t>9</t>
  </si>
  <si>
    <t>374511230</t>
  </si>
  <si>
    <t>zásuvka tv+r slonová kost</t>
  </si>
  <si>
    <t>CS ÚRS 2021 01</t>
  </si>
  <si>
    <t>-352191036</t>
  </si>
  <si>
    <t>10</t>
  </si>
  <si>
    <t>374512430</t>
  </si>
  <si>
    <t>zásuvka data 1xRJ45 slonová kost</t>
  </si>
  <si>
    <t>1941030014</t>
  </si>
  <si>
    <t>11</t>
  </si>
  <si>
    <t>741110063</t>
  </si>
  <si>
    <t>Montáž trubek elektroinstalačních s nasunutím nebo našroubováním do krabic plastových ohebných, uložených pod omítku, vnější Ø přes 35 mm</t>
  </si>
  <si>
    <t>-1770475607</t>
  </si>
  <si>
    <t>12</t>
  </si>
  <si>
    <t>R236</t>
  </si>
  <si>
    <t>Trubka ochranná PVC ohebná průměr 50/39,6mm</t>
  </si>
  <si>
    <t>789776779</t>
  </si>
  <si>
    <t>13</t>
  </si>
  <si>
    <t>741112061</t>
  </si>
  <si>
    <t>Montáž krabic elektroinstalačních bez napojení na trubky a lišty, demontáže a montáže víčka a přístroje přístrojových zapuštěných plastových kruhových</t>
  </si>
  <si>
    <t>-712128628</t>
  </si>
  <si>
    <t>14</t>
  </si>
  <si>
    <t>741112101</t>
  </si>
  <si>
    <t>Montáž krabic elektroinstalačních bez napojení na trubky a lišty, demontáže a montáže víčka a přístroje rozvodek se zapojením vodičů na svorkovnici zapuštěných plastových kruhových</t>
  </si>
  <si>
    <t>203715028</t>
  </si>
  <si>
    <t>R233</t>
  </si>
  <si>
    <t>přístrojová krabice KU68/2 1901</t>
  </si>
  <si>
    <t>-1648395399</t>
  </si>
  <si>
    <t>R234</t>
  </si>
  <si>
    <t>krabice KU68/2 1903-s víčkem a svorkovnicí</t>
  </si>
  <si>
    <t>825965815</t>
  </si>
  <si>
    <t>17</t>
  </si>
  <si>
    <t>341421560</t>
  </si>
  <si>
    <t>vodič silový s Cu jádrem CYA H07 V-K 4 mm2</t>
  </si>
  <si>
    <t>CS ÚRS 2017 01</t>
  </si>
  <si>
    <t>-960420382</t>
  </si>
  <si>
    <t>P</t>
  </si>
  <si>
    <t>Poznámka k položce:_x000d_
obsah kovu [kg/m], Cu =0,039, Al =0</t>
  </si>
  <si>
    <t>18</t>
  </si>
  <si>
    <t>34141027</t>
  </si>
  <si>
    <t>vodič propojovací flexibilní jádro Cu lanované izolace PVC 450/750V (H07V-K) 1x6mm2</t>
  </si>
  <si>
    <t>1469754468</t>
  </si>
  <si>
    <t>Poznámka k položce:_x000d_
H07V-K CYA</t>
  </si>
  <si>
    <t>19</t>
  </si>
  <si>
    <t>34111005</t>
  </si>
  <si>
    <t>kabel instalační jádro Cu plné izolace PVC plášť PVC 450/750V (CYKY) 2x1,5mm2</t>
  </si>
  <si>
    <t>-878413746</t>
  </si>
  <si>
    <t>Poznámka k položce:_x000d_
CYKY</t>
  </si>
  <si>
    <t>20</t>
  </si>
  <si>
    <t>34111030</t>
  </si>
  <si>
    <t>kabel instalační jádro Cu plné izolace PVC plášť PVC 450/750V (CYKY) 3x1,5mm2</t>
  </si>
  <si>
    <t>2102854465</t>
  </si>
  <si>
    <t>1240665619</t>
  </si>
  <si>
    <t>22</t>
  </si>
  <si>
    <t>34111036</t>
  </si>
  <si>
    <t>kabel instalační jádro Cu plné izolace PVC plášť PVC 450/750V (CYKY) 3x2,5mm2</t>
  </si>
  <si>
    <t>-970401704</t>
  </si>
  <si>
    <t>23</t>
  </si>
  <si>
    <t>34111090</t>
  </si>
  <si>
    <t>kabel instalační jádro Cu plné izolace PVC plášť PVC 450/750V (CYKY) 5x1,5mm2</t>
  </si>
  <si>
    <t>1112831575</t>
  </si>
  <si>
    <t>24</t>
  </si>
  <si>
    <t>741120001</t>
  </si>
  <si>
    <t>Montáž vodičů izolovaných měděných bez ukončení uložených pod omítku plných a laněných (např. CY), průřezu žíly 0,35 až 6 mm2</t>
  </si>
  <si>
    <t>-207080173</t>
  </si>
  <si>
    <t>25</t>
  </si>
  <si>
    <t>741122011</t>
  </si>
  <si>
    <t>Montáž kabelů měděných bez ukončení uložených pod omítku plných kulatých (např. CYKY), počtu a průřezu žil 2x1,5 až 2,5 mm2</t>
  </si>
  <si>
    <t>1621312664</t>
  </si>
  <si>
    <t>26</t>
  </si>
  <si>
    <t>741122015</t>
  </si>
  <si>
    <t>Montáž kabelů měděných bez ukončení uložených pod omítku plných kulatých (např. CYKY), počtu a průřezu žil 3x1,5 mm2</t>
  </si>
  <si>
    <t>-1196786470</t>
  </si>
  <si>
    <t>27</t>
  </si>
  <si>
    <t>741122015.1</t>
  </si>
  <si>
    <t>Montáž kabelů měděných bez ukončení uložených pod omítku plných kulatých (CYKY), počtu a průřezu žil 3x1,5 mm2</t>
  </si>
  <si>
    <t>CS ÚRS 2019 01</t>
  </si>
  <si>
    <t>1352494450</t>
  </si>
  <si>
    <t>28</t>
  </si>
  <si>
    <t>741122016</t>
  </si>
  <si>
    <t>Montáž kabelů měděných bez ukončení uložených pod omítku plných kulatých (např. CYKY), počtu a průřezu žil 3x2,5 až 6 mm2</t>
  </si>
  <si>
    <t>1499783520</t>
  </si>
  <si>
    <t>29</t>
  </si>
  <si>
    <t>741122031</t>
  </si>
  <si>
    <t>Montáž kabelů měděných bez ukončení uložených pod omítku plných kulatých (např. CYKY), počtu a průřezu žil 5x1,5 až 2,5 mm2</t>
  </si>
  <si>
    <t>286984583</t>
  </si>
  <si>
    <t>30</t>
  </si>
  <si>
    <t>741122032</t>
  </si>
  <si>
    <t>Montáž kabelů měděných bez ukončení uložených pod omítku plných kulatých (např. CYKY), počtu a průřezu žil 5x4 až 6 mm2</t>
  </si>
  <si>
    <t>1064812071</t>
  </si>
  <si>
    <t>31</t>
  </si>
  <si>
    <t>741122033</t>
  </si>
  <si>
    <t>Montáž kabelů měděných bez ukončení uložených pod omítku plných kulatých (např. CYKY), počtu a průřezu žil 5x10 mm2</t>
  </si>
  <si>
    <t>51326404</t>
  </si>
  <si>
    <t>741130022</t>
  </si>
  <si>
    <t>Ukončení vodičů izolovaných s označením a zapojením na svorkovnici s otevřením a uzavřením krytu, průřezu žíly do 4 mm2</t>
  </si>
  <si>
    <t>468222477</t>
  </si>
  <si>
    <t>33</t>
  </si>
  <si>
    <t>741130023</t>
  </si>
  <si>
    <t>Ukončení vodičů izolovaných s označením a zapojením na svorkovnici s otevřením a uzavřením krytu, průřezu žíly do 6 mm2</t>
  </si>
  <si>
    <t>554803194</t>
  </si>
  <si>
    <t>34</t>
  </si>
  <si>
    <t>741132103</t>
  </si>
  <si>
    <t>Ukončení kabelů smršťovací záklopkou nebo páskou se zapojením bez letování, počtu a průřezu žil 3x1,5 až 4 mm2</t>
  </si>
  <si>
    <t>-29585238</t>
  </si>
  <si>
    <t>35</t>
  </si>
  <si>
    <t>741132103.1</t>
  </si>
  <si>
    <t>-639987987</t>
  </si>
  <si>
    <t>36</t>
  </si>
  <si>
    <t>741132146</t>
  </si>
  <si>
    <t>Ukončení kabelů smršťovací záklopkou nebo páskou se zapojením bez letování, počtu a průřezu žil 5x6 mm2</t>
  </si>
  <si>
    <t>-1711494097</t>
  </si>
  <si>
    <t>37</t>
  </si>
  <si>
    <t>741132147</t>
  </si>
  <si>
    <t>Ukončení kabelů smršťovací záklopkou nebo páskou se zapojením bez letování, počtu a průřezu žil 5x10 mm2</t>
  </si>
  <si>
    <t>-1167883169</t>
  </si>
  <si>
    <t>38</t>
  </si>
  <si>
    <t>741210001</t>
  </si>
  <si>
    <t>Montáž rozvodnic oceloplechových nebo plastových bez zapojení vodičů běžných, hmotnosti do 20 kg</t>
  </si>
  <si>
    <t>-1357125444</t>
  </si>
  <si>
    <t>39</t>
  </si>
  <si>
    <t>R101-2_2</t>
  </si>
  <si>
    <t>Rozváděč 1RMS2</t>
  </si>
  <si>
    <t>-1880840079</t>
  </si>
  <si>
    <t>40</t>
  </si>
  <si>
    <t>741210003</t>
  </si>
  <si>
    <t>Montáž rozvodnic oceloplechových nebo plastových bez zapojení vodičů běžných, hmotnosti do 100 kg</t>
  </si>
  <si>
    <t>1888628694</t>
  </si>
  <si>
    <t>41</t>
  </si>
  <si>
    <t>R_101_23</t>
  </si>
  <si>
    <t xml:space="preserve">Náplň - viz výkresová dokumentace_x000d_
Polyesterový-Thalassa PLA, IP65_x000d_
500x1000x400mm + 2x podstavec 200mm_x000d_
Světlo se zásuvkou, montážní panel_x000d_
Stříška_x000d_
</t>
  </si>
  <si>
    <t>1642369930</t>
  </si>
  <si>
    <t xml:space="preserve">Poznámka k položce:_x000d_
Náplň - viz výkresová dokumentace_x000d_
Polyesterový-Thalassa PLA, IP65_x000d_
500x1000x400mm + 2x podstavec 200mm_x000d_
Světlo se zásuvkou, montážní panel_x000d_
Stříška_x000d_
</t>
  </si>
  <si>
    <t>42</t>
  </si>
  <si>
    <t>R_101_23.2</t>
  </si>
  <si>
    <t>Rozváděč RE2 až RE7</t>
  </si>
  <si>
    <t>-1291198458</t>
  </si>
  <si>
    <t>43</t>
  </si>
  <si>
    <t>R_101_23.3</t>
  </si>
  <si>
    <t>Rozváděč RE8</t>
  </si>
  <si>
    <t>759092514</t>
  </si>
  <si>
    <t>44</t>
  </si>
  <si>
    <t>741310201</t>
  </si>
  <si>
    <t>Montáž spínačů jedno nebo dvoupólových polozapuštěných nebo zapuštěných se zapojením vodičů šroubové připojení, pro prostředí normální vypínačů, řazení 1-jednopólových</t>
  </si>
  <si>
    <t>-1866808493</t>
  </si>
  <si>
    <t>45</t>
  </si>
  <si>
    <t>ABB.3558A01340</t>
  </si>
  <si>
    <t>Přístroj spínače jednopólového, řazení 1, 1So</t>
  </si>
  <si>
    <t>-973798602</t>
  </si>
  <si>
    <t>46</t>
  </si>
  <si>
    <t>741310213</t>
  </si>
  <si>
    <t>Montáž spínačů jedno nebo dvoupólových polozapuštěných nebo zapuštěných se zapojením vodičů šroubové připojení, pro prostředí normální ovladačů, řazení 1/0S-tlačítkových zapínacích se signální doutnavkou</t>
  </si>
  <si>
    <t>-1508032668</t>
  </si>
  <si>
    <t>47</t>
  </si>
  <si>
    <t>ABB.3558A91342</t>
  </si>
  <si>
    <t>Přístroj ovládače zapínacího, řazení 1/0, 1/0S, 1/0So</t>
  </si>
  <si>
    <t>-1926954612</t>
  </si>
  <si>
    <t>48</t>
  </si>
  <si>
    <t>741310233</t>
  </si>
  <si>
    <t>Montáž spínačů jedno nebo dvoupólových polozapuštěných nebo zapuštěných se zapojením vodičů šroubové připojení, pro prostředí normální přepínačů, řazení 6-střídavých</t>
  </si>
  <si>
    <t>2057014275</t>
  </si>
  <si>
    <t>49</t>
  </si>
  <si>
    <t>ABB.3558A06340</t>
  </si>
  <si>
    <t>Přístroj přepínače střídavého, řazení 6, 6So</t>
  </si>
  <si>
    <t>-737221602</t>
  </si>
  <si>
    <t>50</t>
  </si>
  <si>
    <t>741310237</t>
  </si>
  <si>
    <t>Montáž spínačů jedno nebo dvoupólových polozapuštěných nebo zapuštěných se zapojením vodičů šroubové připojení, pro prostředí normální přepínačů, řazení 6+1-sériových střídavých</t>
  </si>
  <si>
    <t>703713271</t>
  </si>
  <si>
    <t>51</t>
  </si>
  <si>
    <t>34539007</t>
  </si>
  <si>
    <t>přístroj přepínače dvojitého střídavého, řazení 6+6(6+1) šroubové svorky</t>
  </si>
  <si>
    <t>-1151588036</t>
  </si>
  <si>
    <t>52</t>
  </si>
  <si>
    <t>ABB.5518AA2359B</t>
  </si>
  <si>
    <t>Zásuvka jednonásobná s ochranným kolíkem, s clonkami</t>
  </si>
  <si>
    <t>-1574610171</t>
  </si>
  <si>
    <t>Poznámka k položce:_x000d_
bílá</t>
  </si>
  <si>
    <t>53</t>
  </si>
  <si>
    <t>ABB.3558AA651B</t>
  </si>
  <si>
    <t>Kryt spínače jednoduchý</t>
  </si>
  <si>
    <t>-1511544619</t>
  </si>
  <si>
    <t>54</t>
  </si>
  <si>
    <t>ABB.3901GA00010B1</t>
  </si>
  <si>
    <t>Rámeček jednonásobný</t>
  </si>
  <si>
    <t>-277939009</t>
  </si>
  <si>
    <t>Poznámka k položce:_x000d_
jasně bílá</t>
  </si>
  <si>
    <t>55</t>
  </si>
  <si>
    <t>ABB.5512A2359B</t>
  </si>
  <si>
    <t>Zásuvka dvojnásobná s ochrannými kolíky, s clonkami</t>
  </si>
  <si>
    <t>-181886023</t>
  </si>
  <si>
    <t>56</t>
  </si>
  <si>
    <t>ABB.5593AC02357B</t>
  </si>
  <si>
    <t>Zásuvka 2násobná s natoč. dutinou, s přep. ochr., s optickou sig.</t>
  </si>
  <si>
    <t>1896245453</t>
  </si>
  <si>
    <t>57</t>
  </si>
  <si>
    <t>741313002</t>
  </si>
  <si>
    <t>Montáž zásuvek domovních se zapojením vodičů bezšroubové připojení polozapuštěných nebo zapuštěných 10/16 A, provedení 2P + PE dvojí zapojení pro průběžnou montáž</t>
  </si>
  <si>
    <t>-901255204</t>
  </si>
  <si>
    <t>58</t>
  </si>
  <si>
    <t>345317350</t>
  </si>
  <si>
    <t>ovladač zvonkový tlačítkový 3171-8011 jednonásobný</t>
  </si>
  <si>
    <t>-551814140</t>
  </si>
  <si>
    <t>59</t>
  </si>
  <si>
    <t>374141350</t>
  </si>
  <si>
    <t>zvonek bytový, melodie</t>
  </si>
  <si>
    <t>-901410342</t>
  </si>
  <si>
    <t>60</t>
  </si>
  <si>
    <t>R.101.615.1</t>
  </si>
  <si>
    <t>EL1 - PaneLED - LED svítidlo , Beghelli SpA 70022 + 20097 (rámeček pro přisazenou montáž) PAN LED 50W 600X600 4000K (1.000)_x000d_
45W, 600x600mm, teplota chrom-4000K, CRI&gt;80, Svět. tok LED (lm)5000, Svět. tok(lm)4200, 93(lm/W)_x000d_
Okolní teplota -20°C ÷ +40°C_x000d_
Montáž závěsná_x000d_
(300x300, 600x600, 300x1200),_x000d_
přisazená, závěsná_x000d_
Těleso h liníkový plech, bílá bar va_x000d_
Di f u z é rr samozhášecí UV stabilizovaný_x000d_
PMMA, opálový_x000d_
Zapojení LED driver_x000d_
Světelný zdroj LED_x000d_
Teplota chrom. 3000K, 4000K_x000d_
Životnost 30000 h ◊</t>
  </si>
  <si>
    <t>-1494960495</t>
  </si>
  <si>
    <t>61</t>
  </si>
  <si>
    <t>R.101.615.2</t>
  </si>
  <si>
    <t>EL2 - PaneLED - LED svítidlo , Beghelli SpA 70022 + 20097 (rámeček pro přisazenou montáž) PAN LED 50W 600X600 4000K (1.000)_x000d_
45W, 600x600mm, teplota chrom-4000K, CRI&gt;80, Svět. tok LED (lm)5000, Svět. tok(lm)4200, 93(lm/W)_x000d_
Okolní teplota -20°C ÷ +40°C_x000d_
Montáž závěsná_x000d_
(300x300, 600x600, 300x1200),_x000d_
přisazená, závěsná_x000d_
Těleso h liníkový plech, bílá bar va_x000d_
Di f u z é rr samozhášecí UV stabilizovaný_x000d_
PMMA, opálový_x000d_
Zapojení LED driver_x000d_
Světelný zdroj LED_x000d_
Teplota chrom. 3000K, 4000K_x000d_
Životnost 30000 h ◊</t>
  </si>
  <si>
    <t>2048101293</t>
  </si>
  <si>
    <t>62</t>
  </si>
  <si>
    <t>R.101.605.1</t>
  </si>
  <si>
    <t>EL3 - LED svítidlo , Beghelli SpA 74043 RGL LED 8W 573MM 4000K 74043 RGL LED 8W 573MM 4000K do kuch linky</t>
  </si>
  <si>
    <t>1194235665</t>
  </si>
  <si>
    <t>63</t>
  </si>
  <si>
    <t>R.101.612</t>
  </si>
  <si>
    <t xml:space="preserve">EL4 - Stropní a nástěnné svítidlo LED,Beghelli-Elplast A44-10190CM Lunako LED,těleso: ocelový plech, barva:bílá, difuzér:opálový (PMMA), IP 54, Jmenovité napětí: 230V/50Hz, A44-10190CM, 24W, Svět.tok-2280 lm, 95lm/W, Teplota chrom, 4000K,Ra80, rozměr 327*327x49mm _x000d_
</t>
  </si>
  <si>
    <t>-303564743</t>
  </si>
  <si>
    <t>64</t>
  </si>
  <si>
    <t>R.101.612.2</t>
  </si>
  <si>
    <t xml:space="preserve">EL5 - Stropní a nástěnné svítidlo LED,Beghelli-Elplast A44-10190CM Lunako LED,těleso: ocelový plech, barva:bílá, difuzér:opálový (PMMA), IP 54, Jmenovité napětí: 230V/50Hz, A44-10190CM, 24W, Svět.tok-2280 lm, 95lm/W, Teplota chrom, 4000K,Ra80, rozměr 327*327x49mm _x000d_
</t>
  </si>
  <si>
    <t>1848524603</t>
  </si>
  <si>
    <t>65</t>
  </si>
  <si>
    <t>R.101.614.2</t>
  </si>
  <si>
    <t xml:space="preserve">EL6 - Osvětlení skříňky/nástěnné osv. LED60 cm, konzola/ Potah:Polykarbonát/ABS plast._x000d_
Světelný tok:     350 lm_x000d_
Délka:     60 cm_x000d_
Hloubka:     13 cm_x000d_
Výška:     3 cm_x000d_
Výkon:     10.5 W_x000d_
Max. nosnost/police:     2 kg</t>
  </si>
  <si>
    <t>-1652859122</t>
  </si>
  <si>
    <t>66</t>
  </si>
  <si>
    <t>R.501</t>
  </si>
  <si>
    <t>RECYKLACE SVÍTIDEL</t>
  </si>
  <si>
    <t>-1007568153</t>
  </si>
  <si>
    <t>67</t>
  </si>
  <si>
    <t>R.502</t>
  </si>
  <si>
    <t>RECYKLACE ZDROJŮ</t>
  </si>
  <si>
    <t>-1912183446</t>
  </si>
  <si>
    <t>68</t>
  </si>
  <si>
    <t>R.503</t>
  </si>
  <si>
    <t>kabelovy stitek</t>
  </si>
  <si>
    <t>1532581969</t>
  </si>
  <si>
    <t>69</t>
  </si>
  <si>
    <t>741330731</t>
  </si>
  <si>
    <t>Montáž relé pomocných se zapojením vodičů ostatních ventilátorových</t>
  </si>
  <si>
    <t>353753265</t>
  </si>
  <si>
    <t>70</t>
  </si>
  <si>
    <t>R7785.12</t>
  </si>
  <si>
    <t>Ventilátorové relé s doběhem</t>
  </si>
  <si>
    <t>1126173491</t>
  </si>
  <si>
    <t>71</t>
  </si>
  <si>
    <t>R.7785.2</t>
  </si>
  <si>
    <t>Bezpečnostní transformátor s doběhovým spínačem na 8 minut typ CTE 12/708</t>
  </si>
  <si>
    <t>-97676569</t>
  </si>
  <si>
    <t>72</t>
  </si>
  <si>
    <t>R.7885.3</t>
  </si>
  <si>
    <t xml:space="preserve">Napojení ventilátoru kabelem </t>
  </si>
  <si>
    <t>870551602</t>
  </si>
  <si>
    <t>73</t>
  </si>
  <si>
    <t>741372022</t>
  </si>
  <si>
    <t>Montáž svítidel LED se zapojením vodičů bytových nebo společenských místností přisazených nástěnných panelových, obsahu přes 0,09 do 0,36 m2</t>
  </si>
  <si>
    <t>1054690202</t>
  </si>
  <si>
    <t>74</t>
  </si>
  <si>
    <t>741410071</t>
  </si>
  <si>
    <t>Montáž uzemňovacího vedení s upevněním, propojením a připojením pomocí svorek doplňků ostatních konstrukcí vodičem průřezu do 16 mm2, uloženým volně nebo pod omítkou</t>
  </si>
  <si>
    <t>-292634819</t>
  </si>
  <si>
    <t>75</t>
  </si>
  <si>
    <t>741910415</t>
  </si>
  <si>
    <t>Montáž žlabů bez stojiny a výložníků kovových s podpěrkami a příslušenstvím bez víka, šířky do 500 mm</t>
  </si>
  <si>
    <t>-1594652954</t>
  </si>
  <si>
    <t>76</t>
  </si>
  <si>
    <t>R.344.251</t>
  </si>
  <si>
    <t>Žlab MERKUR 2 500/100 "GZ" - vzdálenost podpěr cca 1,2 m</t>
  </si>
  <si>
    <t>-527038288</t>
  </si>
  <si>
    <t>77</t>
  </si>
  <si>
    <t>R_2001.2</t>
  </si>
  <si>
    <t>Demontáž stávající elektroinstalace</t>
  </si>
  <si>
    <t>sada</t>
  </si>
  <si>
    <t>-476036399</t>
  </si>
  <si>
    <t>78</t>
  </si>
  <si>
    <t>R_2002.2</t>
  </si>
  <si>
    <t>Doplnění pomocných jímačů pro ochranu ventilátorům vč.montáže</t>
  </si>
  <si>
    <t>-693016869</t>
  </si>
  <si>
    <t>79</t>
  </si>
  <si>
    <t>R2010</t>
  </si>
  <si>
    <t>Montáž požárního hlásiče - autonomní</t>
  </si>
  <si>
    <t>-780481833</t>
  </si>
  <si>
    <t>80</t>
  </si>
  <si>
    <t>R.201</t>
  </si>
  <si>
    <t>Požární hlásič</t>
  </si>
  <si>
    <t>2097196631</t>
  </si>
  <si>
    <t>742</t>
  </si>
  <si>
    <t>Elektroinstalace - slaboproud</t>
  </si>
  <si>
    <t>81</t>
  </si>
  <si>
    <t>742230006</t>
  </si>
  <si>
    <t>Montáž kamerového systému ventilátoru, termostatu a vzduchového filtru pro kryty</t>
  </si>
  <si>
    <t>-395096859</t>
  </si>
  <si>
    <t>749</t>
  </si>
  <si>
    <t>Elektromontáže - součásti elektrozařízení</t>
  </si>
  <si>
    <t>82</t>
  </si>
  <si>
    <t>RK-010</t>
  </si>
  <si>
    <t>Podružný materiál</t>
  </si>
  <si>
    <t>759454369</t>
  </si>
  <si>
    <t>83</t>
  </si>
  <si>
    <t>RK-011</t>
  </si>
  <si>
    <t>Prořez</t>
  </si>
  <si>
    <t>-349679302</t>
  </si>
  <si>
    <t>Práce a dodávky M</t>
  </si>
  <si>
    <t>21-M</t>
  </si>
  <si>
    <t>Elektromontáže</t>
  </si>
  <si>
    <t>84</t>
  </si>
  <si>
    <t>210220321</t>
  </si>
  <si>
    <t xml:space="preserve">Montáž hromosvodného vedení  svorek na potrubí se zhotovením pásku</t>
  </si>
  <si>
    <t>-871670045</t>
  </si>
  <si>
    <t>85</t>
  </si>
  <si>
    <t>R210</t>
  </si>
  <si>
    <t>CYKY-O 2x1,5</t>
  </si>
  <si>
    <t>-361413721</t>
  </si>
  <si>
    <t>22-M</t>
  </si>
  <si>
    <t>Montáže technologických zařízení pro dopravní stavby</t>
  </si>
  <si>
    <t>46-M</t>
  </si>
  <si>
    <t>Zemní práce při extr.mont.pracích</t>
  </si>
  <si>
    <t>86</t>
  </si>
  <si>
    <t>460941111</t>
  </si>
  <si>
    <t>Vyplnění rýh vyplnění a omítnutí rýh ve stropech hloubky do 3 cm a šířky do 3 cm</t>
  </si>
  <si>
    <t>1077210539</t>
  </si>
  <si>
    <t>87</t>
  </si>
  <si>
    <t>460941213</t>
  </si>
  <si>
    <t>Vyplnění rýh vyplnění a omítnutí rýh ve stěnách hloubky do 3 cm a šířky přes 5 do 7 cm</t>
  </si>
  <si>
    <t>2072657829</t>
  </si>
  <si>
    <t>88</t>
  </si>
  <si>
    <t>460941314</t>
  </si>
  <si>
    <t>Vyplnění rýh vyplnění a omítnutí rýh v betonových podlahách a mazaninách hloubky do 5 cm a šířky přes 10 do 15 cm</t>
  </si>
  <si>
    <t>1413730316</t>
  </si>
  <si>
    <t>89</t>
  </si>
  <si>
    <t>468091311</t>
  </si>
  <si>
    <t>Vysekání kapes nebo výklenků ve zdivu pro osazení kotevních prvků nebo elektroinstalačního zařízení cihelném, velikosti 7x7x5 cm</t>
  </si>
  <si>
    <t>2101280660</t>
  </si>
  <si>
    <t>90</t>
  </si>
  <si>
    <t>468101211</t>
  </si>
  <si>
    <t>Vysekání rýh pro montáž trubek a kabelů ve stropech z betonu hloubky do 3 cm a šířky do 3 cm</t>
  </si>
  <si>
    <t>208511301</t>
  </si>
  <si>
    <t>91</t>
  </si>
  <si>
    <t>468101213</t>
  </si>
  <si>
    <t>Vysekání rýh pro montáž trubek a kabelů ve stropech z betonu hloubky do 3 cm a šířky přes 5 do 7 cm</t>
  </si>
  <si>
    <t>1288580372</t>
  </si>
  <si>
    <t>92</t>
  </si>
  <si>
    <t>468101314</t>
  </si>
  <si>
    <t>Vysekání rýh pro montáž trubek a kabelů v betonových podlahách a mazaninách hloubky do 5 cm a šířky přes 10 do 15 cm</t>
  </si>
  <si>
    <t>305367743</t>
  </si>
  <si>
    <t>93</t>
  </si>
  <si>
    <t>469971111</t>
  </si>
  <si>
    <t>Odvoz suti a vybouraných hmot svislá doprava suti a vybouraných hmot za první podlaží</t>
  </si>
  <si>
    <t>t</t>
  </si>
  <si>
    <t>-1507829603</t>
  </si>
  <si>
    <t>PSC</t>
  </si>
  <si>
    <t xml:space="preserve">Poznámka k souboru cen:_x000d_
1. V cenách nejsou započteny poplatky za uložení suti na řízenou skládku a recyklaci. </t>
  </si>
  <si>
    <t>94</t>
  </si>
  <si>
    <t>469971121</t>
  </si>
  <si>
    <t>Odvoz suti a vybouraných hmot svislá doprava suti a vybouraných hmot Příplatek k ceně za každé další podlaží</t>
  </si>
  <si>
    <t>754139983</t>
  </si>
  <si>
    <t>HZS</t>
  </si>
  <si>
    <t>Hodinové zúčtovací sazby</t>
  </si>
  <si>
    <t>95</t>
  </si>
  <si>
    <t>RK-013</t>
  </si>
  <si>
    <t>Práce související s napojení z rozvodny (RH-73)</t>
  </si>
  <si>
    <t>hod</t>
  </si>
  <si>
    <t>512</t>
  </si>
  <si>
    <t>-653237585</t>
  </si>
  <si>
    <t>Ostatní</t>
  </si>
  <si>
    <t>N</t>
  </si>
  <si>
    <t>Náklady</t>
  </si>
  <si>
    <t>96</t>
  </si>
  <si>
    <t>N-001</t>
  </si>
  <si>
    <t>Mimostaveništní doprava dodávek</t>
  </si>
  <si>
    <t>Kč</t>
  </si>
  <si>
    <t>-1476683643</t>
  </si>
  <si>
    <t>97</t>
  </si>
  <si>
    <t>N-002</t>
  </si>
  <si>
    <t>Přesun dodávek</t>
  </si>
  <si>
    <t>-618926615</t>
  </si>
  <si>
    <t>98</t>
  </si>
  <si>
    <t>N-003</t>
  </si>
  <si>
    <t>Podíl přidružených výkonů PPV</t>
  </si>
  <si>
    <t>-562606970</t>
  </si>
  <si>
    <t>R</t>
  </si>
  <si>
    <t>Revize</t>
  </si>
  <si>
    <t>99</t>
  </si>
  <si>
    <t>RK-012</t>
  </si>
  <si>
    <t>-2079307448</t>
  </si>
  <si>
    <t>VRN</t>
  </si>
  <si>
    <t>Vedlejší rozpočtové náklady</t>
  </si>
  <si>
    <t>VRN1</t>
  </si>
  <si>
    <t>Průzkumné, geodetické a projektové práce</t>
  </si>
  <si>
    <t>100</t>
  </si>
  <si>
    <t>013254000</t>
  </si>
  <si>
    <t>Průzkumné, geodetické a projektové práce projektové práce dokumentace stavby (výkresová a textová) skutečného provedení stavby</t>
  </si>
  <si>
    <t>1024</t>
  </si>
  <si>
    <t>1655297408</t>
  </si>
  <si>
    <t>VRN3</t>
  </si>
  <si>
    <t>Zařízení staveniště</t>
  </si>
  <si>
    <t>101</t>
  </si>
  <si>
    <t>030001000.1</t>
  </si>
  <si>
    <t>…</t>
  </si>
  <si>
    <t>-719857210</t>
  </si>
  <si>
    <t>VRN8</t>
  </si>
  <si>
    <t>Přesun stavebních kapacit</t>
  </si>
  <si>
    <t>102</t>
  </si>
  <si>
    <t>081002000</t>
  </si>
  <si>
    <t>Doprava zaměstnanců</t>
  </si>
  <si>
    <t>-352428233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</si>
</sst>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29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32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4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29" t="s">
        <v>40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41</v>
      </c>
      <c r="G30" s="44"/>
      <c r="H30" s="44"/>
      <c r="I30" s="44"/>
      <c r="J30" s="44"/>
      <c r="K30" s="44"/>
      <c r="L30" s="45">
        <v>0.14999999999999999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45">
        <v>0.14999999999999999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44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48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49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50</v>
      </c>
      <c r="AI60" s="39"/>
      <c r="AJ60" s="39"/>
      <c r="AK60" s="39"/>
      <c r="AL60" s="39"/>
      <c r="AM60" s="61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52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53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50</v>
      </c>
      <c r="AI75" s="39"/>
      <c r="AJ75" s="39"/>
      <c r="AK75" s="39"/>
      <c r="AL75" s="39"/>
      <c r="AM75" s="61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2021_08_13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Oprava bytových jednotek a společných prostor budovy YD - SO 101 Elektroinstalace v budově YD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>FN Olomouc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13. 8. 2021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FN Olomouc, I.P.Pavlova 6, Olomouc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77" t="str">
        <f>IF(E17="","",E17)</f>
        <v>Milan Vician</v>
      </c>
      <c r="AN89" s="68"/>
      <c r="AO89" s="68"/>
      <c r="AP89" s="68"/>
      <c r="AQ89" s="37"/>
      <c r="AR89" s="41"/>
      <c r="AS89" s="78" t="s">
        <v>55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33</v>
      </c>
      <c r="AJ90" s="37"/>
      <c r="AK90" s="37"/>
      <c r="AL90" s="37"/>
      <c r="AM90" s="77" t="str">
        <f>IF(E20="","",E20)</f>
        <v>Milan Vician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56</v>
      </c>
      <c r="D92" s="91"/>
      <c r="E92" s="91"/>
      <c r="F92" s="91"/>
      <c r="G92" s="91"/>
      <c r="H92" s="92"/>
      <c r="I92" s="93" t="s">
        <v>57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58</v>
      </c>
      <c r="AH92" s="91"/>
      <c r="AI92" s="91"/>
      <c r="AJ92" s="91"/>
      <c r="AK92" s="91"/>
      <c r="AL92" s="91"/>
      <c r="AM92" s="91"/>
      <c r="AN92" s="93" t="s">
        <v>59</v>
      </c>
      <c r="AO92" s="91"/>
      <c r="AP92" s="95"/>
      <c r="AQ92" s="96" t="s">
        <v>60</v>
      </c>
      <c r="AR92" s="41"/>
      <c r="AS92" s="97" t="s">
        <v>61</v>
      </c>
      <c r="AT92" s="98" t="s">
        <v>62</v>
      </c>
      <c r="AU92" s="98" t="s">
        <v>63</v>
      </c>
      <c r="AV92" s="98" t="s">
        <v>64</v>
      </c>
      <c r="AW92" s="98" t="s">
        <v>65</v>
      </c>
      <c r="AX92" s="98" t="s">
        <v>66</v>
      </c>
      <c r="AY92" s="98" t="s">
        <v>67</v>
      </c>
      <c r="AZ92" s="98" t="s">
        <v>68</v>
      </c>
      <c r="BA92" s="98" t="s">
        <v>69</v>
      </c>
      <c r="BB92" s="98" t="s">
        <v>70</v>
      </c>
      <c r="BC92" s="98" t="s">
        <v>71</v>
      </c>
      <c r="BD92" s="99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73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74</v>
      </c>
      <c r="BT94" s="114" t="s">
        <v>75</v>
      </c>
      <c r="BV94" s="114" t="s">
        <v>76</v>
      </c>
      <c r="BW94" s="114" t="s">
        <v>5</v>
      </c>
      <c r="BX94" s="114" t="s">
        <v>77</v>
      </c>
      <c r="CL94" s="114" t="s">
        <v>1</v>
      </c>
    </row>
    <row r="95" s="7" customFormat="1" ht="37.5" customHeight="1">
      <c r="A95" s="115" t="s">
        <v>78</v>
      </c>
      <c r="B95" s="116"/>
      <c r="C95" s="117"/>
      <c r="D95" s="118" t="s">
        <v>14</v>
      </c>
      <c r="E95" s="118"/>
      <c r="F95" s="118"/>
      <c r="G95" s="118"/>
      <c r="H95" s="118"/>
      <c r="I95" s="119"/>
      <c r="J95" s="118" t="s">
        <v>17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'2021_08_13 - Oprava bytov...'!J28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79</v>
      </c>
      <c r="AR95" s="122"/>
      <c r="AS95" s="123">
        <v>0</v>
      </c>
      <c r="AT95" s="124">
        <f>ROUND(SUM(AV95:AW95),2)</f>
        <v>0</v>
      </c>
      <c r="AU95" s="125">
        <f>'2021_08_13 - Oprava bytov...'!P128</f>
        <v>0</v>
      </c>
      <c r="AV95" s="124">
        <f>'2021_08_13 - Oprava bytov...'!J31</f>
        <v>0</v>
      </c>
      <c r="AW95" s="124">
        <f>'2021_08_13 - Oprava bytov...'!J32</f>
        <v>0</v>
      </c>
      <c r="AX95" s="124">
        <f>'2021_08_13 - Oprava bytov...'!J33</f>
        <v>0</v>
      </c>
      <c r="AY95" s="124">
        <f>'2021_08_13 - Oprava bytov...'!J34</f>
        <v>0</v>
      </c>
      <c r="AZ95" s="124">
        <f>'2021_08_13 - Oprava bytov...'!F31</f>
        <v>0</v>
      </c>
      <c r="BA95" s="124">
        <f>'2021_08_13 - Oprava bytov...'!F32</f>
        <v>0</v>
      </c>
      <c r="BB95" s="124">
        <f>'2021_08_13 - Oprava bytov...'!F33</f>
        <v>0</v>
      </c>
      <c r="BC95" s="124">
        <f>'2021_08_13 - Oprava bytov...'!F34</f>
        <v>0</v>
      </c>
      <c r="BD95" s="126">
        <f>'2021_08_13 - Oprava bytov...'!F35</f>
        <v>0</v>
      </c>
      <c r="BE95" s="7"/>
      <c r="BT95" s="127" t="s">
        <v>80</v>
      </c>
      <c r="BU95" s="127" t="s">
        <v>81</v>
      </c>
      <c r="BV95" s="127" t="s">
        <v>76</v>
      </c>
      <c r="BW95" s="127" t="s">
        <v>5</v>
      </c>
      <c r="BX95" s="127" t="s">
        <v>77</v>
      </c>
      <c r="CL95" s="127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C0pD1o0aSk6Z5i794N4YNG0IAa8tq4oMeLRXIe8PwmoIgB3vJbW7ieXKd/ru2Xv28cmCUwIIHu2DqBAKica/mA==" hashValue="sSV+uoft7E0t6tphR5mTPz5AYIWZBGRwcQQQPsFgxirOPTrkUDc2H3EEEzIfabCfykOzUgF8Q14GPpo+HYRpcg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1_08_13 - Oprava byto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7"/>
      <c r="AT3" s="14" t="s">
        <v>82</v>
      </c>
    </row>
    <row r="4" s="1" customFormat="1" ht="24.96" customHeight="1">
      <c r="B4" s="17"/>
      <c r="D4" s="130" t="s">
        <v>83</v>
      </c>
      <c r="L4" s="17"/>
      <c r="M4" s="131" t="s">
        <v>10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2" t="s">
        <v>16</v>
      </c>
      <c r="E6" s="35"/>
      <c r="F6" s="35"/>
      <c r="G6" s="35"/>
      <c r="H6" s="35"/>
      <c r="I6" s="35"/>
      <c r="J6" s="35"/>
      <c r="K6" s="35"/>
      <c r="L6" s="60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30" customHeight="1">
      <c r="A7" s="35"/>
      <c r="B7" s="41"/>
      <c r="C7" s="35"/>
      <c r="D7" s="35"/>
      <c r="E7" s="133" t="s">
        <v>17</v>
      </c>
      <c r="F7" s="35"/>
      <c r="G7" s="35"/>
      <c r="H7" s="35"/>
      <c r="I7" s="35"/>
      <c r="J7" s="35"/>
      <c r="K7" s="35"/>
      <c r="L7" s="60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2" t="s">
        <v>18</v>
      </c>
      <c r="E9" s="35"/>
      <c r="F9" s="134" t="s">
        <v>1</v>
      </c>
      <c r="G9" s="35"/>
      <c r="H9" s="35"/>
      <c r="I9" s="132" t="s">
        <v>19</v>
      </c>
      <c r="J9" s="134" t="s">
        <v>1</v>
      </c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2" t="s">
        <v>20</v>
      </c>
      <c r="E10" s="35"/>
      <c r="F10" s="134" t="s">
        <v>21</v>
      </c>
      <c r="G10" s="35"/>
      <c r="H10" s="35"/>
      <c r="I10" s="132" t="s">
        <v>22</v>
      </c>
      <c r="J10" s="135" t="str">
        <f>'Rekapitulace stavby'!AN8</f>
        <v>13. 8. 2021</v>
      </c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2" t="s">
        <v>24</v>
      </c>
      <c r="E12" s="35"/>
      <c r="F12" s="35"/>
      <c r="G12" s="35"/>
      <c r="H12" s="35"/>
      <c r="I12" s="132" t="s">
        <v>25</v>
      </c>
      <c r="J12" s="134" t="s">
        <v>1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4" t="s">
        <v>26</v>
      </c>
      <c r="F13" s="35"/>
      <c r="G13" s="35"/>
      <c r="H13" s="35"/>
      <c r="I13" s="132" t="s">
        <v>27</v>
      </c>
      <c r="J13" s="134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2" t="s">
        <v>28</v>
      </c>
      <c r="E15" s="35"/>
      <c r="F15" s="35"/>
      <c r="G15" s="35"/>
      <c r="H15" s="35"/>
      <c r="I15" s="132" t="s">
        <v>25</v>
      </c>
      <c r="J15" s="30" t="str">
        <f>'Rekapitulace stavby'!AN13</f>
        <v>Vyplň údaj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'Rekapitulace stavby'!E14</f>
        <v>Vyplň údaj</v>
      </c>
      <c r="F16" s="134"/>
      <c r="G16" s="134"/>
      <c r="H16" s="134"/>
      <c r="I16" s="132" t="s">
        <v>27</v>
      </c>
      <c r="J16" s="30" t="str">
        <f>'Rekapitulace stavby'!AN14</f>
        <v>Vyplň údaj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2" t="s">
        <v>30</v>
      </c>
      <c r="E18" s="35"/>
      <c r="F18" s="35"/>
      <c r="G18" s="35"/>
      <c r="H18" s="35"/>
      <c r="I18" s="132" t="s">
        <v>25</v>
      </c>
      <c r="J18" s="134" t="s">
        <v>1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4" t="s">
        <v>31</v>
      </c>
      <c r="F19" s="35"/>
      <c r="G19" s="35"/>
      <c r="H19" s="35"/>
      <c r="I19" s="132" t="s">
        <v>27</v>
      </c>
      <c r="J19" s="134" t="s">
        <v>1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2" t="s">
        <v>33</v>
      </c>
      <c r="E21" s="35"/>
      <c r="F21" s="35"/>
      <c r="G21" s="35"/>
      <c r="H21" s="35"/>
      <c r="I21" s="132" t="s">
        <v>25</v>
      </c>
      <c r="J21" s="134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4" t="s">
        <v>31</v>
      </c>
      <c r="F22" s="35"/>
      <c r="G22" s="35"/>
      <c r="H22" s="35"/>
      <c r="I22" s="132" t="s">
        <v>27</v>
      </c>
      <c r="J22" s="134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2" t="s">
        <v>34</v>
      </c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36"/>
      <c r="B25" s="137"/>
      <c r="C25" s="136"/>
      <c r="D25" s="136"/>
      <c r="E25" s="138" t="s">
        <v>1</v>
      </c>
      <c r="F25" s="138"/>
      <c r="G25" s="138"/>
      <c r="H25" s="138"/>
      <c r="I25" s="136"/>
      <c r="J25" s="136"/>
      <c r="K25" s="136"/>
      <c r="L25" s="139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0"/>
      <c r="E27" s="140"/>
      <c r="F27" s="140"/>
      <c r="G27" s="140"/>
      <c r="H27" s="140"/>
      <c r="I27" s="140"/>
      <c r="J27" s="140"/>
      <c r="K27" s="140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1" t="s">
        <v>35</v>
      </c>
      <c r="E28" s="35"/>
      <c r="F28" s="35"/>
      <c r="G28" s="35"/>
      <c r="H28" s="35"/>
      <c r="I28" s="35"/>
      <c r="J28" s="142">
        <f>ROUND(J128, 2)</f>
        <v>0</v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0"/>
      <c r="E29" s="140"/>
      <c r="F29" s="140"/>
      <c r="G29" s="140"/>
      <c r="H29" s="140"/>
      <c r="I29" s="140"/>
      <c r="J29" s="140"/>
      <c r="K29" s="140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43" t="s">
        <v>37</v>
      </c>
      <c r="G30" s="35"/>
      <c r="H30" s="35"/>
      <c r="I30" s="143" t="s">
        <v>36</v>
      </c>
      <c r="J30" s="143" t="s">
        <v>38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44" t="s">
        <v>39</v>
      </c>
      <c r="E31" s="132" t="s">
        <v>40</v>
      </c>
      <c r="F31" s="145">
        <f>ROUND((SUM(BE128:BE261)),  2)</f>
        <v>0</v>
      </c>
      <c r="G31" s="35"/>
      <c r="H31" s="35"/>
      <c r="I31" s="146">
        <v>0.20999999999999999</v>
      </c>
      <c r="J31" s="145">
        <f>ROUND(((SUM(BE128:BE261))*I31),  2)</f>
        <v>0</v>
      </c>
      <c r="K31" s="3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32" t="s">
        <v>41</v>
      </c>
      <c r="F32" s="145">
        <f>ROUND((SUM(BF128:BF261)),  2)</f>
        <v>0</v>
      </c>
      <c r="G32" s="35"/>
      <c r="H32" s="35"/>
      <c r="I32" s="146">
        <v>0.14999999999999999</v>
      </c>
      <c r="J32" s="145">
        <f>ROUND(((SUM(BF128:BF261))*I32), 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2" t="s">
        <v>42</v>
      </c>
      <c r="F33" s="145">
        <f>ROUND((SUM(BG128:BG261)),  2)</f>
        <v>0</v>
      </c>
      <c r="G33" s="35"/>
      <c r="H33" s="35"/>
      <c r="I33" s="146">
        <v>0.20999999999999999</v>
      </c>
      <c r="J33" s="145">
        <f>0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2" t="s">
        <v>43</v>
      </c>
      <c r="F34" s="145">
        <f>ROUND((SUM(BH128:BH261)),  2)</f>
        <v>0</v>
      </c>
      <c r="G34" s="35"/>
      <c r="H34" s="35"/>
      <c r="I34" s="146">
        <v>0.14999999999999999</v>
      </c>
      <c r="J34" s="145">
        <f>0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2" t="s">
        <v>44</v>
      </c>
      <c r="F35" s="145">
        <f>ROUND((SUM(BI128:BI261)),  2)</f>
        <v>0</v>
      </c>
      <c r="G35" s="35"/>
      <c r="H35" s="35"/>
      <c r="I35" s="146">
        <v>0</v>
      </c>
      <c r="J35" s="145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47"/>
      <c r="D37" s="148" t="s">
        <v>45</v>
      </c>
      <c r="E37" s="149"/>
      <c r="F37" s="149"/>
      <c r="G37" s="150" t="s">
        <v>46</v>
      </c>
      <c r="H37" s="151" t="s">
        <v>47</v>
      </c>
      <c r="I37" s="149"/>
      <c r="J37" s="152">
        <f>SUM(J28:J35)</f>
        <v>0</v>
      </c>
      <c r="K37" s="153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54" t="s">
        <v>48</v>
      </c>
      <c r="E50" s="155"/>
      <c r="F50" s="155"/>
      <c r="G50" s="154" t="s">
        <v>49</v>
      </c>
      <c r="H50" s="155"/>
      <c r="I50" s="155"/>
      <c r="J50" s="155"/>
      <c r="K50" s="155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56" t="s">
        <v>50</v>
      </c>
      <c r="E61" s="157"/>
      <c r="F61" s="158" t="s">
        <v>51</v>
      </c>
      <c r="G61" s="156" t="s">
        <v>50</v>
      </c>
      <c r="H61" s="157"/>
      <c r="I61" s="157"/>
      <c r="J61" s="159" t="s">
        <v>51</v>
      </c>
      <c r="K61" s="157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54" t="s">
        <v>52</v>
      </c>
      <c r="E65" s="160"/>
      <c r="F65" s="160"/>
      <c r="G65" s="154" t="s">
        <v>53</v>
      </c>
      <c r="H65" s="160"/>
      <c r="I65" s="160"/>
      <c r="J65" s="160"/>
      <c r="K65" s="160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56" t="s">
        <v>50</v>
      </c>
      <c r="E76" s="157"/>
      <c r="F76" s="158" t="s">
        <v>51</v>
      </c>
      <c r="G76" s="156" t="s">
        <v>50</v>
      </c>
      <c r="H76" s="157"/>
      <c r="I76" s="157"/>
      <c r="J76" s="159" t="s">
        <v>51</v>
      </c>
      <c r="K76" s="157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84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30" customHeight="1">
      <c r="A85" s="35"/>
      <c r="B85" s="36"/>
      <c r="C85" s="37"/>
      <c r="D85" s="37"/>
      <c r="E85" s="73" t="str">
        <f>E7</f>
        <v>Oprava bytových jednotek a společných prostor budovy YD - SO 101 Elektroinstalace v budově YD</v>
      </c>
      <c r="F85" s="37"/>
      <c r="G85" s="37"/>
      <c r="H85" s="37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20</v>
      </c>
      <c r="D87" s="37"/>
      <c r="E87" s="37"/>
      <c r="F87" s="24" t="str">
        <f>F10</f>
        <v>FN Olomouc</v>
      </c>
      <c r="G87" s="37"/>
      <c r="H87" s="37"/>
      <c r="I87" s="29" t="s">
        <v>22</v>
      </c>
      <c r="J87" s="76" t="str">
        <f>IF(J10="","",J10)</f>
        <v>13. 8. 2021</v>
      </c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5.15" customHeight="1">
      <c r="A89" s="35"/>
      <c r="B89" s="36"/>
      <c r="C89" s="29" t="s">
        <v>24</v>
      </c>
      <c r="D89" s="37"/>
      <c r="E89" s="37"/>
      <c r="F89" s="24" t="str">
        <f>E13</f>
        <v>FN Olomouc, I.P.Pavlova 6, Olomouc</v>
      </c>
      <c r="G89" s="37"/>
      <c r="H89" s="37"/>
      <c r="I89" s="29" t="s">
        <v>30</v>
      </c>
      <c r="J89" s="33" t="str">
        <f>E19</f>
        <v>Milan Vician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28</v>
      </c>
      <c r="D90" s="37"/>
      <c r="E90" s="37"/>
      <c r="F90" s="24" t="str">
        <f>IF(E16="","",E16)</f>
        <v>Vyplň údaj</v>
      </c>
      <c r="G90" s="37"/>
      <c r="H90" s="37"/>
      <c r="I90" s="29" t="s">
        <v>33</v>
      </c>
      <c r="J90" s="33" t="str">
        <f>E22</f>
        <v>Milan Vician</v>
      </c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65" t="s">
        <v>85</v>
      </c>
      <c r="D92" s="166"/>
      <c r="E92" s="166"/>
      <c r="F92" s="166"/>
      <c r="G92" s="166"/>
      <c r="H92" s="166"/>
      <c r="I92" s="166"/>
      <c r="J92" s="167" t="s">
        <v>86</v>
      </c>
      <c r="K92" s="166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68" t="s">
        <v>87</v>
      </c>
      <c r="D94" s="37"/>
      <c r="E94" s="37"/>
      <c r="F94" s="37"/>
      <c r="G94" s="37"/>
      <c r="H94" s="37"/>
      <c r="I94" s="37"/>
      <c r="J94" s="107">
        <f>J128</f>
        <v>0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88</v>
      </c>
    </row>
    <row r="95" s="9" customFormat="1" ht="24.96" customHeight="1">
      <c r="A95" s="9"/>
      <c r="B95" s="169"/>
      <c r="C95" s="170"/>
      <c r="D95" s="171" t="s">
        <v>89</v>
      </c>
      <c r="E95" s="172"/>
      <c r="F95" s="172"/>
      <c r="G95" s="172"/>
      <c r="H95" s="172"/>
      <c r="I95" s="172"/>
      <c r="J95" s="173">
        <f>J129</f>
        <v>0</v>
      </c>
      <c r="K95" s="170"/>
      <c r="L95" s="17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5"/>
      <c r="C96" s="176"/>
      <c r="D96" s="177" t="s">
        <v>90</v>
      </c>
      <c r="E96" s="178"/>
      <c r="F96" s="178"/>
      <c r="G96" s="178"/>
      <c r="H96" s="178"/>
      <c r="I96" s="178"/>
      <c r="J96" s="179">
        <f>J130</f>
        <v>0</v>
      </c>
      <c r="K96" s="176"/>
      <c r="L96" s="18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5"/>
      <c r="C97" s="176"/>
      <c r="D97" s="177" t="s">
        <v>91</v>
      </c>
      <c r="E97" s="178"/>
      <c r="F97" s="178"/>
      <c r="G97" s="178"/>
      <c r="H97" s="178"/>
      <c r="I97" s="178"/>
      <c r="J97" s="179">
        <f>J224</f>
        <v>0</v>
      </c>
      <c r="K97" s="176"/>
      <c r="L97" s="18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5"/>
      <c r="C98" s="176"/>
      <c r="D98" s="177" t="s">
        <v>92</v>
      </c>
      <c r="E98" s="178"/>
      <c r="F98" s="178"/>
      <c r="G98" s="178"/>
      <c r="H98" s="178"/>
      <c r="I98" s="178"/>
      <c r="J98" s="179">
        <f>J226</f>
        <v>0</v>
      </c>
      <c r="K98" s="176"/>
      <c r="L98" s="18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69"/>
      <c r="C99" s="170"/>
      <c r="D99" s="171" t="s">
        <v>93</v>
      </c>
      <c r="E99" s="172"/>
      <c r="F99" s="172"/>
      <c r="G99" s="172"/>
      <c r="H99" s="172"/>
      <c r="I99" s="172"/>
      <c r="J99" s="173">
        <f>J229</f>
        <v>0</v>
      </c>
      <c r="K99" s="170"/>
      <c r="L99" s="17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75"/>
      <c r="C100" s="176"/>
      <c r="D100" s="177" t="s">
        <v>94</v>
      </c>
      <c r="E100" s="178"/>
      <c r="F100" s="178"/>
      <c r="G100" s="178"/>
      <c r="H100" s="178"/>
      <c r="I100" s="178"/>
      <c r="J100" s="179">
        <f>J230</f>
        <v>0</v>
      </c>
      <c r="K100" s="176"/>
      <c r="L100" s="18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5"/>
      <c r="C101" s="176"/>
      <c r="D101" s="177" t="s">
        <v>95</v>
      </c>
      <c r="E101" s="178"/>
      <c r="F101" s="178"/>
      <c r="G101" s="178"/>
      <c r="H101" s="178"/>
      <c r="I101" s="178"/>
      <c r="J101" s="179">
        <f>J233</f>
        <v>0</v>
      </c>
      <c r="K101" s="176"/>
      <c r="L101" s="18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5"/>
      <c r="C102" s="176"/>
      <c r="D102" s="177" t="s">
        <v>96</v>
      </c>
      <c r="E102" s="178"/>
      <c r="F102" s="178"/>
      <c r="G102" s="178"/>
      <c r="H102" s="178"/>
      <c r="I102" s="178"/>
      <c r="J102" s="179">
        <f>J234</f>
        <v>0</v>
      </c>
      <c r="K102" s="176"/>
      <c r="L102" s="18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69"/>
      <c r="C103" s="170"/>
      <c r="D103" s="171" t="s">
        <v>97</v>
      </c>
      <c r="E103" s="172"/>
      <c r="F103" s="172"/>
      <c r="G103" s="172"/>
      <c r="H103" s="172"/>
      <c r="I103" s="172"/>
      <c r="J103" s="173">
        <f>J246</f>
        <v>0</v>
      </c>
      <c r="K103" s="170"/>
      <c r="L103" s="17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69"/>
      <c r="C104" s="170"/>
      <c r="D104" s="171" t="s">
        <v>98</v>
      </c>
      <c r="E104" s="172"/>
      <c r="F104" s="172"/>
      <c r="G104" s="172"/>
      <c r="H104" s="172"/>
      <c r="I104" s="172"/>
      <c r="J104" s="173">
        <f>J248</f>
        <v>0</v>
      </c>
      <c r="K104" s="170"/>
      <c r="L104" s="17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75"/>
      <c r="C105" s="176"/>
      <c r="D105" s="177" t="s">
        <v>99</v>
      </c>
      <c r="E105" s="178"/>
      <c r="F105" s="178"/>
      <c r="G105" s="178"/>
      <c r="H105" s="178"/>
      <c r="I105" s="178"/>
      <c r="J105" s="179">
        <f>J249</f>
        <v>0</v>
      </c>
      <c r="K105" s="176"/>
      <c r="L105" s="18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69"/>
      <c r="C106" s="170"/>
      <c r="D106" s="171" t="s">
        <v>100</v>
      </c>
      <c r="E106" s="172"/>
      <c r="F106" s="172"/>
      <c r="G106" s="172"/>
      <c r="H106" s="172"/>
      <c r="I106" s="172"/>
      <c r="J106" s="173">
        <f>J253</f>
        <v>0</v>
      </c>
      <c r="K106" s="170"/>
      <c r="L106" s="17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69"/>
      <c r="C107" s="170"/>
      <c r="D107" s="171" t="s">
        <v>101</v>
      </c>
      <c r="E107" s="172"/>
      <c r="F107" s="172"/>
      <c r="G107" s="172"/>
      <c r="H107" s="172"/>
      <c r="I107" s="172"/>
      <c r="J107" s="173">
        <f>J255</f>
        <v>0</v>
      </c>
      <c r="K107" s="170"/>
      <c r="L107" s="17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75"/>
      <c r="C108" s="176"/>
      <c r="D108" s="177" t="s">
        <v>102</v>
      </c>
      <c r="E108" s="178"/>
      <c r="F108" s="178"/>
      <c r="G108" s="178"/>
      <c r="H108" s="178"/>
      <c r="I108" s="178"/>
      <c r="J108" s="179">
        <f>J256</f>
        <v>0</v>
      </c>
      <c r="K108" s="176"/>
      <c r="L108" s="18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5"/>
      <c r="C109" s="176"/>
      <c r="D109" s="177" t="s">
        <v>103</v>
      </c>
      <c r="E109" s="178"/>
      <c r="F109" s="178"/>
      <c r="G109" s="178"/>
      <c r="H109" s="178"/>
      <c r="I109" s="178"/>
      <c r="J109" s="179">
        <f>J258</f>
        <v>0</v>
      </c>
      <c r="K109" s="176"/>
      <c r="L109" s="18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5"/>
      <c r="C110" s="176"/>
      <c r="D110" s="177" t="s">
        <v>104</v>
      </c>
      <c r="E110" s="178"/>
      <c r="F110" s="178"/>
      <c r="G110" s="178"/>
      <c r="H110" s="178"/>
      <c r="I110" s="178"/>
      <c r="J110" s="179">
        <f>J260</f>
        <v>0</v>
      </c>
      <c r="K110" s="176"/>
      <c r="L110" s="18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="2" customFormat="1" ht="6.96" customHeight="1">
      <c r="A116" s="35"/>
      <c r="B116" s="65"/>
      <c r="C116" s="66"/>
      <c r="D116" s="66"/>
      <c r="E116" s="66"/>
      <c r="F116" s="66"/>
      <c r="G116" s="66"/>
      <c r="H116" s="66"/>
      <c r="I116" s="66"/>
      <c r="J116" s="66"/>
      <c r="K116" s="66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4.96" customHeight="1">
      <c r="A117" s="35"/>
      <c r="B117" s="36"/>
      <c r="C117" s="20" t="s">
        <v>105</v>
      </c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16</v>
      </c>
      <c r="D119" s="37"/>
      <c r="E119" s="37"/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30" customHeight="1">
      <c r="A120" s="35"/>
      <c r="B120" s="36"/>
      <c r="C120" s="37"/>
      <c r="D120" s="37"/>
      <c r="E120" s="73" t="str">
        <f>E7</f>
        <v>Oprava bytových jednotek a společných prostor budovy YD - SO 101 Elektroinstalace v budově YD</v>
      </c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20</v>
      </c>
      <c r="D122" s="37"/>
      <c r="E122" s="37"/>
      <c r="F122" s="24" t="str">
        <f>F10</f>
        <v>FN Olomouc</v>
      </c>
      <c r="G122" s="37"/>
      <c r="H122" s="37"/>
      <c r="I122" s="29" t="s">
        <v>22</v>
      </c>
      <c r="J122" s="76" t="str">
        <f>IF(J10="","",J10)</f>
        <v>13. 8. 2021</v>
      </c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24</v>
      </c>
      <c r="D124" s="37"/>
      <c r="E124" s="37"/>
      <c r="F124" s="24" t="str">
        <f>E13</f>
        <v>FN Olomouc, I.P.Pavlova 6, Olomouc</v>
      </c>
      <c r="G124" s="37"/>
      <c r="H124" s="37"/>
      <c r="I124" s="29" t="s">
        <v>30</v>
      </c>
      <c r="J124" s="33" t="str">
        <f>E19</f>
        <v>Milan Vician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28</v>
      </c>
      <c r="D125" s="37"/>
      <c r="E125" s="37"/>
      <c r="F125" s="24" t="str">
        <f>IF(E16="","",E16)</f>
        <v>Vyplň údaj</v>
      </c>
      <c r="G125" s="37"/>
      <c r="H125" s="37"/>
      <c r="I125" s="29" t="s">
        <v>33</v>
      </c>
      <c r="J125" s="33" t="str">
        <f>E22</f>
        <v>Milan Vician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181"/>
      <c r="B127" s="182"/>
      <c r="C127" s="183" t="s">
        <v>106</v>
      </c>
      <c r="D127" s="184" t="s">
        <v>60</v>
      </c>
      <c r="E127" s="184" t="s">
        <v>56</v>
      </c>
      <c r="F127" s="184" t="s">
        <v>57</v>
      </c>
      <c r="G127" s="184" t="s">
        <v>107</v>
      </c>
      <c r="H127" s="184" t="s">
        <v>108</v>
      </c>
      <c r="I127" s="184" t="s">
        <v>109</v>
      </c>
      <c r="J127" s="184" t="s">
        <v>86</v>
      </c>
      <c r="K127" s="185" t="s">
        <v>110</v>
      </c>
      <c r="L127" s="186"/>
      <c r="M127" s="97" t="s">
        <v>1</v>
      </c>
      <c r="N127" s="98" t="s">
        <v>39</v>
      </c>
      <c r="O127" s="98" t="s">
        <v>111</v>
      </c>
      <c r="P127" s="98" t="s">
        <v>112</v>
      </c>
      <c r="Q127" s="98" t="s">
        <v>113</v>
      </c>
      <c r="R127" s="98" t="s">
        <v>114</v>
      </c>
      <c r="S127" s="98" t="s">
        <v>115</v>
      </c>
      <c r="T127" s="99" t="s">
        <v>116</v>
      </c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81"/>
      <c r="AE127" s="181"/>
    </row>
    <row r="128" s="2" customFormat="1" ht="22.8" customHeight="1">
      <c r="A128" s="35"/>
      <c r="B128" s="36"/>
      <c r="C128" s="104" t="s">
        <v>117</v>
      </c>
      <c r="D128" s="37"/>
      <c r="E128" s="37"/>
      <c r="F128" s="37"/>
      <c r="G128" s="37"/>
      <c r="H128" s="37"/>
      <c r="I128" s="37"/>
      <c r="J128" s="187">
        <f>BK128</f>
        <v>0</v>
      </c>
      <c r="K128" s="37"/>
      <c r="L128" s="41"/>
      <c r="M128" s="100"/>
      <c r="N128" s="188"/>
      <c r="O128" s="101"/>
      <c r="P128" s="189">
        <f>P129+P229+P246+P248+P253+P255</f>
        <v>0</v>
      </c>
      <c r="Q128" s="101"/>
      <c r="R128" s="189">
        <f>R129+R229+R246+R248+R253+R255</f>
        <v>7.5604800000000001</v>
      </c>
      <c r="S128" s="101"/>
      <c r="T128" s="190">
        <f>T129+T229+T246+T248+T253+T255</f>
        <v>8.2568999999999999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74</v>
      </c>
      <c r="AU128" s="14" t="s">
        <v>88</v>
      </c>
      <c r="BK128" s="191">
        <f>BK129+BK229+BK246+BK248+BK253+BK255</f>
        <v>0</v>
      </c>
    </row>
    <row r="129" s="12" customFormat="1" ht="25.92" customHeight="1">
      <c r="A129" s="12"/>
      <c r="B129" s="192"/>
      <c r="C129" s="193"/>
      <c r="D129" s="194" t="s">
        <v>74</v>
      </c>
      <c r="E129" s="195" t="s">
        <v>118</v>
      </c>
      <c r="F129" s="195" t="s">
        <v>119</v>
      </c>
      <c r="G129" s="193"/>
      <c r="H129" s="193"/>
      <c r="I129" s="196"/>
      <c r="J129" s="197">
        <f>BK129</f>
        <v>0</v>
      </c>
      <c r="K129" s="193"/>
      <c r="L129" s="198"/>
      <c r="M129" s="199"/>
      <c r="N129" s="200"/>
      <c r="O129" s="200"/>
      <c r="P129" s="201">
        <f>P130+P224+P226</f>
        <v>0</v>
      </c>
      <c r="Q129" s="200"/>
      <c r="R129" s="201">
        <f>R130+R224+R226</f>
        <v>0.97584000000000004</v>
      </c>
      <c r="S129" s="200"/>
      <c r="T129" s="202">
        <f>T130+T224+T226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3" t="s">
        <v>82</v>
      </c>
      <c r="AT129" s="204" t="s">
        <v>74</v>
      </c>
      <c r="AU129" s="204" t="s">
        <v>75</v>
      </c>
      <c r="AY129" s="203" t="s">
        <v>120</v>
      </c>
      <c r="BK129" s="205">
        <f>BK130+BK224+BK226</f>
        <v>0</v>
      </c>
    </row>
    <row r="130" s="12" customFormat="1" ht="22.8" customHeight="1">
      <c r="A130" s="12"/>
      <c r="B130" s="192"/>
      <c r="C130" s="193"/>
      <c r="D130" s="194" t="s">
        <v>74</v>
      </c>
      <c r="E130" s="206" t="s">
        <v>121</v>
      </c>
      <c r="F130" s="206" t="s">
        <v>122</v>
      </c>
      <c r="G130" s="193"/>
      <c r="H130" s="193"/>
      <c r="I130" s="196"/>
      <c r="J130" s="207">
        <f>BK130</f>
        <v>0</v>
      </c>
      <c r="K130" s="193"/>
      <c r="L130" s="198"/>
      <c r="M130" s="199"/>
      <c r="N130" s="200"/>
      <c r="O130" s="200"/>
      <c r="P130" s="201">
        <f>SUM(P131:P223)</f>
        <v>0</v>
      </c>
      <c r="Q130" s="200"/>
      <c r="R130" s="201">
        <f>SUM(R131:R223)</f>
        <v>0.97584000000000004</v>
      </c>
      <c r="S130" s="200"/>
      <c r="T130" s="202">
        <f>SUM(T131:T223)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3" t="s">
        <v>82</v>
      </c>
      <c r="AT130" s="204" t="s">
        <v>74</v>
      </c>
      <c r="AU130" s="204" t="s">
        <v>80</v>
      </c>
      <c r="AY130" s="203" t="s">
        <v>120</v>
      </c>
      <c r="BK130" s="205">
        <f>SUM(BK131:BK223)</f>
        <v>0</v>
      </c>
    </row>
    <row r="131" s="2" customFormat="1" ht="14.4" customHeight="1">
      <c r="A131" s="35"/>
      <c r="B131" s="36"/>
      <c r="C131" s="208" t="s">
        <v>80</v>
      </c>
      <c r="D131" s="208" t="s">
        <v>123</v>
      </c>
      <c r="E131" s="209" t="s">
        <v>124</v>
      </c>
      <c r="F131" s="210" t="s">
        <v>125</v>
      </c>
      <c r="G131" s="211" t="s">
        <v>126</v>
      </c>
      <c r="H131" s="212">
        <v>32</v>
      </c>
      <c r="I131" s="213"/>
      <c r="J131" s="214">
        <f>ROUND(I131*H131,2)</f>
        <v>0</v>
      </c>
      <c r="K131" s="210" t="s">
        <v>1</v>
      </c>
      <c r="L131" s="41"/>
      <c r="M131" s="215" t="s">
        <v>1</v>
      </c>
      <c r="N131" s="216" t="s">
        <v>40</v>
      </c>
      <c r="O131" s="88"/>
      <c r="P131" s="217">
        <f>O131*H131</f>
        <v>0</v>
      </c>
      <c r="Q131" s="217">
        <v>0</v>
      </c>
      <c r="R131" s="217">
        <f>Q131*H131</f>
        <v>0</v>
      </c>
      <c r="S131" s="217">
        <v>0</v>
      </c>
      <c r="T131" s="218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19" t="s">
        <v>127</v>
      </c>
      <c r="AT131" s="219" t="s">
        <v>123</v>
      </c>
      <c r="AU131" s="219" t="s">
        <v>82</v>
      </c>
      <c r="AY131" s="14" t="s">
        <v>120</v>
      </c>
      <c r="BE131" s="220">
        <f>IF(N131="základní",J131,0)</f>
        <v>0</v>
      </c>
      <c r="BF131" s="220">
        <f>IF(N131="snížená",J131,0)</f>
        <v>0</v>
      </c>
      <c r="BG131" s="220">
        <f>IF(N131="zákl. přenesená",J131,0)</f>
        <v>0</v>
      </c>
      <c r="BH131" s="220">
        <f>IF(N131="sníž. přenesená",J131,0)</f>
        <v>0</v>
      </c>
      <c r="BI131" s="220">
        <f>IF(N131="nulová",J131,0)</f>
        <v>0</v>
      </c>
      <c r="BJ131" s="14" t="s">
        <v>80</v>
      </c>
      <c r="BK131" s="220">
        <f>ROUND(I131*H131,2)</f>
        <v>0</v>
      </c>
      <c r="BL131" s="14" t="s">
        <v>127</v>
      </c>
      <c r="BM131" s="219" t="s">
        <v>128</v>
      </c>
    </row>
    <row r="132" s="2" customFormat="1" ht="14.4" customHeight="1">
      <c r="A132" s="35"/>
      <c r="B132" s="36"/>
      <c r="C132" s="208" t="s">
        <v>82</v>
      </c>
      <c r="D132" s="208" t="s">
        <v>123</v>
      </c>
      <c r="E132" s="209" t="s">
        <v>129</v>
      </c>
      <c r="F132" s="210" t="s">
        <v>130</v>
      </c>
      <c r="G132" s="211" t="s">
        <v>131</v>
      </c>
      <c r="H132" s="212">
        <v>300</v>
      </c>
      <c r="I132" s="213"/>
      <c r="J132" s="214">
        <f>ROUND(I132*H132,2)</f>
        <v>0</v>
      </c>
      <c r="K132" s="210" t="s">
        <v>1</v>
      </c>
      <c r="L132" s="41"/>
      <c r="M132" s="215" t="s">
        <v>1</v>
      </c>
      <c r="N132" s="216" t="s">
        <v>40</v>
      </c>
      <c r="O132" s="88"/>
      <c r="P132" s="217">
        <f>O132*H132</f>
        <v>0</v>
      </c>
      <c r="Q132" s="217">
        <v>0</v>
      </c>
      <c r="R132" s="217">
        <f>Q132*H132</f>
        <v>0</v>
      </c>
      <c r="S132" s="217">
        <v>0</v>
      </c>
      <c r="T132" s="218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9" t="s">
        <v>127</v>
      </c>
      <c r="AT132" s="219" t="s">
        <v>123</v>
      </c>
      <c r="AU132" s="219" t="s">
        <v>82</v>
      </c>
      <c r="AY132" s="14" t="s">
        <v>120</v>
      </c>
      <c r="BE132" s="220">
        <f>IF(N132="základní",J132,0)</f>
        <v>0</v>
      </c>
      <c r="BF132" s="220">
        <f>IF(N132="snížená",J132,0)</f>
        <v>0</v>
      </c>
      <c r="BG132" s="220">
        <f>IF(N132="zákl. přenesená",J132,0)</f>
        <v>0</v>
      </c>
      <c r="BH132" s="220">
        <f>IF(N132="sníž. přenesená",J132,0)</f>
        <v>0</v>
      </c>
      <c r="BI132" s="220">
        <f>IF(N132="nulová",J132,0)</f>
        <v>0</v>
      </c>
      <c r="BJ132" s="14" t="s">
        <v>80</v>
      </c>
      <c r="BK132" s="220">
        <f>ROUND(I132*H132,2)</f>
        <v>0</v>
      </c>
      <c r="BL132" s="14" t="s">
        <v>127</v>
      </c>
      <c r="BM132" s="219" t="s">
        <v>132</v>
      </c>
    </row>
    <row r="133" s="2" customFormat="1" ht="24.15" customHeight="1">
      <c r="A133" s="35"/>
      <c r="B133" s="36"/>
      <c r="C133" s="221" t="s">
        <v>133</v>
      </c>
      <c r="D133" s="221" t="s">
        <v>134</v>
      </c>
      <c r="E133" s="222" t="s">
        <v>135</v>
      </c>
      <c r="F133" s="223" t="s">
        <v>136</v>
      </c>
      <c r="G133" s="224" t="s">
        <v>131</v>
      </c>
      <c r="H133" s="225">
        <v>300</v>
      </c>
      <c r="I133" s="226"/>
      <c r="J133" s="227">
        <f>ROUND(I133*H133,2)</f>
        <v>0</v>
      </c>
      <c r="K133" s="223" t="s">
        <v>1</v>
      </c>
      <c r="L133" s="228"/>
      <c r="M133" s="229" t="s">
        <v>1</v>
      </c>
      <c r="N133" s="230" t="s">
        <v>40</v>
      </c>
      <c r="O133" s="88"/>
      <c r="P133" s="217">
        <f>O133*H133</f>
        <v>0</v>
      </c>
      <c r="Q133" s="217">
        <v>0</v>
      </c>
      <c r="R133" s="217">
        <f>Q133*H133</f>
        <v>0</v>
      </c>
      <c r="S133" s="217">
        <v>0</v>
      </c>
      <c r="T133" s="218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19" t="s">
        <v>137</v>
      </c>
      <c r="AT133" s="219" t="s">
        <v>134</v>
      </c>
      <c r="AU133" s="219" t="s">
        <v>82</v>
      </c>
      <c r="AY133" s="14" t="s">
        <v>120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14" t="s">
        <v>80</v>
      </c>
      <c r="BK133" s="220">
        <f>ROUND(I133*H133,2)</f>
        <v>0</v>
      </c>
      <c r="BL133" s="14" t="s">
        <v>127</v>
      </c>
      <c r="BM133" s="219" t="s">
        <v>138</v>
      </c>
    </row>
    <row r="134" s="2" customFormat="1" ht="14.4" customHeight="1">
      <c r="A134" s="35"/>
      <c r="B134" s="36"/>
      <c r="C134" s="221" t="s">
        <v>139</v>
      </c>
      <c r="D134" s="221" t="s">
        <v>134</v>
      </c>
      <c r="E134" s="222" t="s">
        <v>140</v>
      </c>
      <c r="F134" s="223" t="s">
        <v>141</v>
      </c>
      <c r="G134" s="224" t="s">
        <v>142</v>
      </c>
      <c r="H134" s="225">
        <v>2</v>
      </c>
      <c r="I134" s="226"/>
      <c r="J134" s="227">
        <f>ROUND(I134*H134,2)</f>
        <v>0</v>
      </c>
      <c r="K134" s="223" t="s">
        <v>1</v>
      </c>
      <c r="L134" s="228"/>
      <c r="M134" s="229" t="s">
        <v>1</v>
      </c>
      <c r="N134" s="230" t="s">
        <v>40</v>
      </c>
      <c r="O134" s="88"/>
      <c r="P134" s="217">
        <f>O134*H134</f>
        <v>0</v>
      </c>
      <c r="Q134" s="217">
        <v>0</v>
      </c>
      <c r="R134" s="217">
        <f>Q134*H134</f>
        <v>0</v>
      </c>
      <c r="S134" s="217">
        <v>0</v>
      </c>
      <c r="T134" s="21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19" t="s">
        <v>137</v>
      </c>
      <c r="AT134" s="219" t="s">
        <v>134</v>
      </c>
      <c r="AU134" s="219" t="s">
        <v>82</v>
      </c>
      <c r="AY134" s="14" t="s">
        <v>120</v>
      </c>
      <c r="BE134" s="220">
        <f>IF(N134="základní",J134,0)</f>
        <v>0</v>
      </c>
      <c r="BF134" s="220">
        <f>IF(N134="snížená",J134,0)</f>
        <v>0</v>
      </c>
      <c r="BG134" s="220">
        <f>IF(N134="zákl. přenesená",J134,0)</f>
        <v>0</v>
      </c>
      <c r="BH134" s="220">
        <f>IF(N134="sníž. přenesená",J134,0)</f>
        <v>0</v>
      </c>
      <c r="BI134" s="220">
        <f>IF(N134="nulová",J134,0)</f>
        <v>0</v>
      </c>
      <c r="BJ134" s="14" t="s">
        <v>80</v>
      </c>
      <c r="BK134" s="220">
        <f>ROUND(I134*H134,2)</f>
        <v>0</v>
      </c>
      <c r="BL134" s="14" t="s">
        <v>127</v>
      </c>
      <c r="BM134" s="219" t="s">
        <v>143</v>
      </c>
    </row>
    <row r="135" s="2" customFormat="1" ht="24.15" customHeight="1">
      <c r="A135" s="35"/>
      <c r="B135" s="36"/>
      <c r="C135" s="221" t="s">
        <v>144</v>
      </c>
      <c r="D135" s="221" t="s">
        <v>134</v>
      </c>
      <c r="E135" s="222" t="s">
        <v>145</v>
      </c>
      <c r="F135" s="223" t="s">
        <v>146</v>
      </c>
      <c r="G135" s="224" t="s">
        <v>131</v>
      </c>
      <c r="H135" s="225">
        <v>341</v>
      </c>
      <c r="I135" s="226"/>
      <c r="J135" s="227">
        <f>ROUND(I135*H135,2)</f>
        <v>0</v>
      </c>
      <c r="K135" s="223" t="s">
        <v>1</v>
      </c>
      <c r="L135" s="228"/>
      <c r="M135" s="229" t="s">
        <v>1</v>
      </c>
      <c r="N135" s="230" t="s">
        <v>40</v>
      </c>
      <c r="O135" s="88"/>
      <c r="P135" s="217">
        <f>O135*H135</f>
        <v>0</v>
      </c>
      <c r="Q135" s="217">
        <v>0</v>
      </c>
      <c r="R135" s="217">
        <f>Q135*H135</f>
        <v>0</v>
      </c>
      <c r="S135" s="217">
        <v>0</v>
      </c>
      <c r="T135" s="21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19" t="s">
        <v>137</v>
      </c>
      <c r="AT135" s="219" t="s">
        <v>134</v>
      </c>
      <c r="AU135" s="219" t="s">
        <v>82</v>
      </c>
      <c r="AY135" s="14" t="s">
        <v>120</v>
      </c>
      <c r="BE135" s="220">
        <f>IF(N135="základní",J135,0)</f>
        <v>0</v>
      </c>
      <c r="BF135" s="220">
        <f>IF(N135="snížená",J135,0)</f>
        <v>0</v>
      </c>
      <c r="BG135" s="220">
        <f>IF(N135="zákl. přenesená",J135,0)</f>
        <v>0</v>
      </c>
      <c r="BH135" s="220">
        <f>IF(N135="sníž. přenesená",J135,0)</f>
        <v>0</v>
      </c>
      <c r="BI135" s="220">
        <f>IF(N135="nulová",J135,0)</f>
        <v>0</v>
      </c>
      <c r="BJ135" s="14" t="s">
        <v>80</v>
      </c>
      <c r="BK135" s="220">
        <f>ROUND(I135*H135,2)</f>
        <v>0</v>
      </c>
      <c r="BL135" s="14" t="s">
        <v>127</v>
      </c>
      <c r="BM135" s="219" t="s">
        <v>147</v>
      </c>
    </row>
    <row r="136" s="2" customFormat="1" ht="24.15" customHeight="1">
      <c r="A136" s="35"/>
      <c r="B136" s="36"/>
      <c r="C136" s="221" t="s">
        <v>148</v>
      </c>
      <c r="D136" s="221" t="s">
        <v>134</v>
      </c>
      <c r="E136" s="222" t="s">
        <v>149</v>
      </c>
      <c r="F136" s="223" t="s">
        <v>150</v>
      </c>
      <c r="G136" s="224" t="s">
        <v>131</v>
      </c>
      <c r="H136" s="225">
        <v>528</v>
      </c>
      <c r="I136" s="226"/>
      <c r="J136" s="227">
        <f>ROUND(I136*H136,2)</f>
        <v>0</v>
      </c>
      <c r="K136" s="223" t="s">
        <v>1</v>
      </c>
      <c r="L136" s="228"/>
      <c r="M136" s="229" t="s">
        <v>1</v>
      </c>
      <c r="N136" s="230" t="s">
        <v>40</v>
      </c>
      <c r="O136" s="88"/>
      <c r="P136" s="217">
        <f>O136*H136</f>
        <v>0</v>
      </c>
      <c r="Q136" s="217">
        <v>0</v>
      </c>
      <c r="R136" s="217">
        <f>Q136*H136</f>
        <v>0</v>
      </c>
      <c r="S136" s="217">
        <v>0</v>
      </c>
      <c r="T136" s="21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19" t="s">
        <v>137</v>
      </c>
      <c r="AT136" s="219" t="s">
        <v>134</v>
      </c>
      <c r="AU136" s="219" t="s">
        <v>82</v>
      </c>
      <c r="AY136" s="14" t="s">
        <v>120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14" t="s">
        <v>80</v>
      </c>
      <c r="BK136" s="220">
        <f>ROUND(I136*H136,2)</f>
        <v>0</v>
      </c>
      <c r="BL136" s="14" t="s">
        <v>127</v>
      </c>
      <c r="BM136" s="219" t="s">
        <v>151</v>
      </c>
    </row>
    <row r="137" s="2" customFormat="1" ht="14.4" customHeight="1">
      <c r="A137" s="35"/>
      <c r="B137" s="36"/>
      <c r="C137" s="221" t="s">
        <v>152</v>
      </c>
      <c r="D137" s="221" t="s">
        <v>134</v>
      </c>
      <c r="E137" s="222" t="s">
        <v>153</v>
      </c>
      <c r="F137" s="223" t="s">
        <v>154</v>
      </c>
      <c r="G137" s="224" t="s">
        <v>126</v>
      </c>
      <c r="H137" s="225">
        <v>1</v>
      </c>
      <c r="I137" s="226"/>
      <c r="J137" s="227">
        <f>ROUND(I137*H137,2)</f>
        <v>0</v>
      </c>
      <c r="K137" s="223" t="s">
        <v>1</v>
      </c>
      <c r="L137" s="228"/>
      <c r="M137" s="229" t="s">
        <v>1</v>
      </c>
      <c r="N137" s="230" t="s">
        <v>40</v>
      </c>
      <c r="O137" s="88"/>
      <c r="P137" s="217">
        <f>O137*H137</f>
        <v>0</v>
      </c>
      <c r="Q137" s="217">
        <v>0</v>
      </c>
      <c r="R137" s="217">
        <f>Q137*H137</f>
        <v>0</v>
      </c>
      <c r="S137" s="217">
        <v>0</v>
      </c>
      <c r="T137" s="218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19" t="s">
        <v>137</v>
      </c>
      <c r="AT137" s="219" t="s">
        <v>134</v>
      </c>
      <c r="AU137" s="219" t="s">
        <v>82</v>
      </c>
      <c r="AY137" s="14" t="s">
        <v>120</v>
      </c>
      <c r="BE137" s="220">
        <f>IF(N137="základní",J137,0)</f>
        <v>0</v>
      </c>
      <c r="BF137" s="220">
        <f>IF(N137="snížená",J137,0)</f>
        <v>0</v>
      </c>
      <c r="BG137" s="220">
        <f>IF(N137="zákl. přenesená",J137,0)</f>
        <v>0</v>
      </c>
      <c r="BH137" s="220">
        <f>IF(N137="sníž. přenesená",J137,0)</f>
        <v>0</v>
      </c>
      <c r="BI137" s="220">
        <f>IF(N137="nulová",J137,0)</f>
        <v>0</v>
      </c>
      <c r="BJ137" s="14" t="s">
        <v>80</v>
      </c>
      <c r="BK137" s="220">
        <f>ROUND(I137*H137,2)</f>
        <v>0</v>
      </c>
      <c r="BL137" s="14" t="s">
        <v>127</v>
      </c>
      <c r="BM137" s="219" t="s">
        <v>155</v>
      </c>
    </row>
    <row r="138" s="2" customFormat="1" ht="14.4" customHeight="1">
      <c r="A138" s="35"/>
      <c r="B138" s="36"/>
      <c r="C138" s="221" t="s">
        <v>156</v>
      </c>
      <c r="D138" s="221" t="s">
        <v>134</v>
      </c>
      <c r="E138" s="222" t="s">
        <v>157</v>
      </c>
      <c r="F138" s="223" t="s">
        <v>158</v>
      </c>
      <c r="G138" s="224" t="s">
        <v>126</v>
      </c>
      <c r="H138" s="225">
        <v>32</v>
      </c>
      <c r="I138" s="226"/>
      <c r="J138" s="227">
        <f>ROUND(I138*H138,2)</f>
        <v>0</v>
      </c>
      <c r="K138" s="223" t="s">
        <v>1</v>
      </c>
      <c r="L138" s="228"/>
      <c r="M138" s="229" t="s">
        <v>1</v>
      </c>
      <c r="N138" s="230" t="s">
        <v>40</v>
      </c>
      <c r="O138" s="88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8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19" t="s">
        <v>137</v>
      </c>
      <c r="AT138" s="219" t="s">
        <v>134</v>
      </c>
      <c r="AU138" s="219" t="s">
        <v>82</v>
      </c>
      <c r="AY138" s="14" t="s">
        <v>120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14" t="s">
        <v>80</v>
      </c>
      <c r="BK138" s="220">
        <f>ROUND(I138*H138,2)</f>
        <v>0</v>
      </c>
      <c r="BL138" s="14" t="s">
        <v>127</v>
      </c>
      <c r="BM138" s="219" t="s">
        <v>159</v>
      </c>
    </row>
    <row r="139" s="2" customFormat="1" ht="14.4" customHeight="1">
      <c r="A139" s="35"/>
      <c r="B139" s="36"/>
      <c r="C139" s="221" t="s">
        <v>160</v>
      </c>
      <c r="D139" s="221" t="s">
        <v>134</v>
      </c>
      <c r="E139" s="222" t="s">
        <v>161</v>
      </c>
      <c r="F139" s="223" t="s">
        <v>162</v>
      </c>
      <c r="G139" s="224" t="s">
        <v>126</v>
      </c>
      <c r="H139" s="225">
        <v>32</v>
      </c>
      <c r="I139" s="226"/>
      <c r="J139" s="227">
        <f>ROUND(I139*H139,2)</f>
        <v>0</v>
      </c>
      <c r="K139" s="223" t="s">
        <v>163</v>
      </c>
      <c r="L139" s="228"/>
      <c r="M139" s="229" t="s">
        <v>1</v>
      </c>
      <c r="N139" s="230" t="s">
        <v>40</v>
      </c>
      <c r="O139" s="88"/>
      <c r="P139" s="217">
        <f>O139*H139</f>
        <v>0</v>
      </c>
      <c r="Q139" s="217">
        <v>6.0000000000000002E-05</v>
      </c>
      <c r="R139" s="217">
        <f>Q139*H139</f>
        <v>0.0019200000000000001</v>
      </c>
      <c r="S139" s="217">
        <v>0</v>
      </c>
      <c r="T139" s="21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9" t="s">
        <v>137</v>
      </c>
      <c r="AT139" s="219" t="s">
        <v>134</v>
      </c>
      <c r="AU139" s="219" t="s">
        <v>82</v>
      </c>
      <c r="AY139" s="14" t="s">
        <v>120</v>
      </c>
      <c r="BE139" s="220">
        <f>IF(N139="základní",J139,0)</f>
        <v>0</v>
      </c>
      <c r="BF139" s="220">
        <f>IF(N139="snížená",J139,0)</f>
        <v>0</v>
      </c>
      <c r="BG139" s="220">
        <f>IF(N139="zákl. přenesená",J139,0)</f>
        <v>0</v>
      </c>
      <c r="BH139" s="220">
        <f>IF(N139="sníž. přenesená",J139,0)</f>
        <v>0</v>
      </c>
      <c r="BI139" s="220">
        <f>IF(N139="nulová",J139,0)</f>
        <v>0</v>
      </c>
      <c r="BJ139" s="14" t="s">
        <v>80</v>
      </c>
      <c r="BK139" s="220">
        <f>ROUND(I139*H139,2)</f>
        <v>0</v>
      </c>
      <c r="BL139" s="14" t="s">
        <v>127</v>
      </c>
      <c r="BM139" s="219" t="s">
        <v>164</v>
      </c>
    </row>
    <row r="140" s="2" customFormat="1" ht="14.4" customHeight="1">
      <c r="A140" s="35"/>
      <c r="B140" s="36"/>
      <c r="C140" s="221" t="s">
        <v>165</v>
      </c>
      <c r="D140" s="221" t="s">
        <v>134</v>
      </c>
      <c r="E140" s="222" t="s">
        <v>166</v>
      </c>
      <c r="F140" s="223" t="s">
        <v>167</v>
      </c>
      <c r="G140" s="224" t="s">
        <v>126</v>
      </c>
      <c r="H140" s="225">
        <v>32</v>
      </c>
      <c r="I140" s="226"/>
      <c r="J140" s="227">
        <f>ROUND(I140*H140,2)</f>
        <v>0</v>
      </c>
      <c r="K140" s="223" t="s">
        <v>163</v>
      </c>
      <c r="L140" s="228"/>
      <c r="M140" s="229" t="s">
        <v>1</v>
      </c>
      <c r="N140" s="230" t="s">
        <v>40</v>
      </c>
      <c r="O140" s="88"/>
      <c r="P140" s="217">
        <f>O140*H140</f>
        <v>0</v>
      </c>
      <c r="Q140" s="217">
        <v>6.0000000000000002E-05</v>
      </c>
      <c r="R140" s="217">
        <f>Q140*H140</f>
        <v>0.0019200000000000001</v>
      </c>
      <c r="S140" s="217">
        <v>0</v>
      </c>
      <c r="T140" s="21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19" t="s">
        <v>137</v>
      </c>
      <c r="AT140" s="219" t="s">
        <v>134</v>
      </c>
      <c r="AU140" s="219" t="s">
        <v>82</v>
      </c>
      <c r="AY140" s="14" t="s">
        <v>120</v>
      </c>
      <c r="BE140" s="220">
        <f>IF(N140="základní",J140,0)</f>
        <v>0</v>
      </c>
      <c r="BF140" s="220">
        <f>IF(N140="snížená",J140,0)</f>
        <v>0</v>
      </c>
      <c r="BG140" s="220">
        <f>IF(N140="zákl. přenesená",J140,0)</f>
        <v>0</v>
      </c>
      <c r="BH140" s="220">
        <f>IF(N140="sníž. přenesená",J140,0)</f>
        <v>0</v>
      </c>
      <c r="BI140" s="220">
        <f>IF(N140="nulová",J140,0)</f>
        <v>0</v>
      </c>
      <c r="BJ140" s="14" t="s">
        <v>80</v>
      </c>
      <c r="BK140" s="220">
        <f>ROUND(I140*H140,2)</f>
        <v>0</v>
      </c>
      <c r="BL140" s="14" t="s">
        <v>127</v>
      </c>
      <c r="BM140" s="219" t="s">
        <v>168</v>
      </c>
    </row>
    <row r="141" s="2" customFormat="1" ht="37.8" customHeight="1">
      <c r="A141" s="35"/>
      <c r="B141" s="36"/>
      <c r="C141" s="208" t="s">
        <v>169</v>
      </c>
      <c r="D141" s="208" t="s">
        <v>123</v>
      </c>
      <c r="E141" s="209" t="s">
        <v>170</v>
      </c>
      <c r="F141" s="210" t="s">
        <v>171</v>
      </c>
      <c r="G141" s="211" t="s">
        <v>131</v>
      </c>
      <c r="H141" s="212">
        <v>512</v>
      </c>
      <c r="I141" s="213"/>
      <c r="J141" s="214">
        <f>ROUND(I141*H141,2)</f>
        <v>0</v>
      </c>
      <c r="K141" s="210" t="s">
        <v>163</v>
      </c>
      <c r="L141" s="41"/>
      <c r="M141" s="215" t="s">
        <v>1</v>
      </c>
      <c r="N141" s="216" t="s">
        <v>40</v>
      </c>
      <c r="O141" s="88"/>
      <c r="P141" s="217">
        <f>O141*H141</f>
        <v>0</v>
      </c>
      <c r="Q141" s="217">
        <v>0</v>
      </c>
      <c r="R141" s="217">
        <f>Q141*H141</f>
        <v>0</v>
      </c>
      <c r="S141" s="217">
        <v>0</v>
      </c>
      <c r="T141" s="218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19" t="s">
        <v>127</v>
      </c>
      <c r="AT141" s="219" t="s">
        <v>123</v>
      </c>
      <c r="AU141" s="219" t="s">
        <v>82</v>
      </c>
      <c r="AY141" s="14" t="s">
        <v>120</v>
      </c>
      <c r="BE141" s="220">
        <f>IF(N141="základní",J141,0)</f>
        <v>0</v>
      </c>
      <c r="BF141" s="220">
        <f>IF(N141="snížená",J141,0)</f>
        <v>0</v>
      </c>
      <c r="BG141" s="220">
        <f>IF(N141="zákl. přenesená",J141,0)</f>
        <v>0</v>
      </c>
      <c r="BH141" s="220">
        <f>IF(N141="sníž. přenesená",J141,0)</f>
        <v>0</v>
      </c>
      <c r="BI141" s="220">
        <f>IF(N141="nulová",J141,0)</f>
        <v>0</v>
      </c>
      <c r="BJ141" s="14" t="s">
        <v>80</v>
      </c>
      <c r="BK141" s="220">
        <f>ROUND(I141*H141,2)</f>
        <v>0</v>
      </c>
      <c r="BL141" s="14" t="s">
        <v>127</v>
      </c>
      <c r="BM141" s="219" t="s">
        <v>172</v>
      </c>
    </row>
    <row r="142" s="2" customFormat="1" ht="14.4" customHeight="1">
      <c r="A142" s="35"/>
      <c r="B142" s="36"/>
      <c r="C142" s="221" t="s">
        <v>173</v>
      </c>
      <c r="D142" s="221" t="s">
        <v>134</v>
      </c>
      <c r="E142" s="222" t="s">
        <v>174</v>
      </c>
      <c r="F142" s="223" t="s">
        <v>175</v>
      </c>
      <c r="G142" s="224" t="s">
        <v>126</v>
      </c>
      <c r="H142" s="225">
        <v>512</v>
      </c>
      <c r="I142" s="226"/>
      <c r="J142" s="227">
        <f>ROUND(I142*H142,2)</f>
        <v>0</v>
      </c>
      <c r="K142" s="223" t="s">
        <v>1</v>
      </c>
      <c r="L142" s="228"/>
      <c r="M142" s="229" t="s">
        <v>1</v>
      </c>
      <c r="N142" s="230" t="s">
        <v>40</v>
      </c>
      <c r="O142" s="88"/>
      <c r="P142" s="217">
        <f>O142*H142</f>
        <v>0</v>
      </c>
      <c r="Q142" s="217">
        <v>0</v>
      </c>
      <c r="R142" s="217">
        <f>Q142*H142</f>
        <v>0</v>
      </c>
      <c r="S142" s="217">
        <v>0</v>
      </c>
      <c r="T142" s="21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19" t="s">
        <v>137</v>
      </c>
      <c r="AT142" s="219" t="s">
        <v>134</v>
      </c>
      <c r="AU142" s="219" t="s">
        <v>82</v>
      </c>
      <c r="AY142" s="14" t="s">
        <v>120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14" t="s">
        <v>80</v>
      </c>
      <c r="BK142" s="220">
        <f>ROUND(I142*H142,2)</f>
        <v>0</v>
      </c>
      <c r="BL142" s="14" t="s">
        <v>127</v>
      </c>
      <c r="BM142" s="219" t="s">
        <v>176</v>
      </c>
    </row>
    <row r="143" s="2" customFormat="1" ht="37.8" customHeight="1">
      <c r="A143" s="35"/>
      <c r="B143" s="36"/>
      <c r="C143" s="208" t="s">
        <v>177</v>
      </c>
      <c r="D143" s="208" t="s">
        <v>123</v>
      </c>
      <c r="E143" s="209" t="s">
        <v>178</v>
      </c>
      <c r="F143" s="210" t="s">
        <v>179</v>
      </c>
      <c r="G143" s="211" t="s">
        <v>126</v>
      </c>
      <c r="H143" s="212">
        <v>832</v>
      </c>
      <c r="I143" s="213"/>
      <c r="J143" s="214">
        <f>ROUND(I143*H143,2)</f>
        <v>0</v>
      </c>
      <c r="K143" s="210" t="s">
        <v>163</v>
      </c>
      <c r="L143" s="41"/>
      <c r="M143" s="215" t="s">
        <v>1</v>
      </c>
      <c r="N143" s="216" t="s">
        <v>40</v>
      </c>
      <c r="O143" s="88"/>
      <c r="P143" s="217">
        <f>O143*H143</f>
        <v>0</v>
      </c>
      <c r="Q143" s="217">
        <v>0</v>
      </c>
      <c r="R143" s="217">
        <f>Q143*H143</f>
        <v>0</v>
      </c>
      <c r="S143" s="217">
        <v>0</v>
      </c>
      <c r="T143" s="218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19" t="s">
        <v>127</v>
      </c>
      <c r="AT143" s="219" t="s">
        <v>123</v>
      </c>
      <c r="AU143" s="219" t="s">
        <v>82</v>
      </c>
      <c r="AY143" s="14" t="s">
        <v>120</v>
      </c>
      <c r="BE143" s="220">
        <f>IF(N143="základní",J143,0)</f>
        <v>0</v>
      </c>
      <c r="BF143" s="220">
        <f>IF(N143="snížená",J143,0)</f>
        <v>0</v>
      </c>
      <c r="BG143" s="220">
        <f>IF(N143="zákl. přenesená",J143,0)</f>
        <v>0</v>
      </c>
      <c r="BH143" s="220">
        <f>IF(N143="sníž. přenesená",J143,0)</f>
        <v>0</v>
      </c>
      <c r="BI143" s="220">
        <f>IF(N143="nulová",J143,0)</f>
        <v>0</v>
      </c>
      <c r="BJ143" s="14" t="s">
        <v>80</v>
      </c>
      <c r="BK143" s="220">
        <f>ROUND(I143*H143,2)</f>
        <v>0</v>
      </c>
      <c r="BL143" s="14" t="s">
        <v>127</v>
      </c>
      <c r="BM143" s="219" t="s">
        <v>180</v>
      </c>
    </row>
    <row r="144" s="2" customFormat="1" ht="49.05" customHeight="1">
      <c r="A144" s="35"/>
      <c r="B144" s="36"/>
      <c r="C144" s="208" t="s">
        <v>181</v>
      </c>
      <c r="D144" s="208" t="s">
        <v>123</v>
      </c>
      <c r="E144" s="209" t="s">
        <v>182</v>
      </c>
      <c r="F144" s="210" t="s">
        <v>183</v>
      </c>
      <c r="G144" s="211" t="s">
        <v>126</v>
      </c>
      <c r="H144" s="212">
        <v>768</v>
      </c>
      <c r="I144" s="213"/>
      <c r="J144" s="214">
        <f>ROUND(I144*H144,2)</f>
        <v>0</v>
      </c>
      <c r="K144" s="210" t="s">
        <v>163</v>
      </c>
      <c r="L144" s="41"/>
      <c r="M144" s="215" t="s">
        <v>1</v>
      </c>
      <c r="N144" s="216" t="s">
        <v>40</v>
      </c>
      <c r="O144" s="88"/>
      <c r="P144" s="217">
        <f>O144*H144</f>
        <v>0</v>
      </c>
      <c r="Q144" s="217">
        <v>0</v>
      </c>
      <c r="R144" s="217">
        <f>Q144*H144</f>
        <v>0</v>
      </c>
      <c r="S144" s="217">
        <v>0</v>
      </c>
      <c r="T144" s="21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9" t="s">
        <v>127</v>
      </c>
      <c r="AT144" s="219" t="s">
        <v>123</v>
      </c>
      <c r="AU144" s="219" t="s">
        <v>82</v>
      </c>
      <c r="AY144" s="14" t="s">
        <v>120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14" t="s">
        <v>80</v>
      </c>
      <c r="BK144" s="220">
        <f>ROUND(I144*H144,2)</f>
        <v>0</v>
      </c>
      <c r="BL144" s="14" t="s">
        <v>127</v>
      </c>
      <c r="BM144" s="219" t="s">
        <v>184</v>
      </c>
    </row>
    <row r="145" s="2" customFormat="1" ht="14.4" customHeight="1">
      <c r="A145" s="35"/>
      <c r="B145" s="36"/>
      <c r="C145" s="221" t="s">
        <v>8</v>
      </c>
      <c r="D145" s="221" t="s">
        <v>134</v>
      </c>
      <c r="E145" s="222" t="s">
        <v>185</v>
      </c>
      <c r="F145" s="223" t="s">
        <v>186</v>
      </c>
      <c r="G145" s="224" t="s">
        <v>126</v>
      </c>
      <c r="H145" s="225">
        <v>832</v>
      </c>
      <c r="I145" s="226"/>
      <c r="J145" s="227">
        <f>ROUND(I145*H145,2)</f>
        <v>0</v>
      </c>
      <c r="K145" s="223" t="s">
        <v>1</v>
      </c>
      <c r="L145" s="228"/>
      <c r="M145" s="229" t="s">
        <v>1</v>
      </c>
      <c r="N145" s="230" t="s">
        <v>40</v>
      </c>
      <c r="O145" s="88"/>
      <c r="P145" s="217">
        <f>O145*H145</f>
        <v>0</v>
      </c>
      <c r="Q145" s="217">
        <v>0</v>
      </c>
      <c r="R145" s="217">
        <f>Q145*H145</f>
        <v>0</v>
      </c>
      <c r="S145" s="217">
        <v>0</v>
      </c>
      <c r="T145" s="218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19" t="s">
        <v>137</v>
      </c>
      <c r="AT145" s="219" t="s">
        <v>134</v>
      </c>
      <c r="AU145" s="219" t="s">
        <v>82</v>
      </c>
      <c r="AY145" s="14" t="s">
        <v>120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14" t="s">
        <v>80</v>
      </c>
      <c r="BK145" s="220">
        <f>ROUND(I145*H145,2)</f>
        <v>0</v>
      </c>
      <c r="BL145" s="14" t="s">
        <v>127</v>
      </c>
      <c r="BM145" s="219" t="s">
        <v>187</v>
      </c>
    </row>
    <row r="146" s="2" customFormat="1" ht="14.4" customHeight="1">
      <c r="A146" s="35"/>
      <c r="B146" s="36"/>
      <c r="C146" s="221" t="s">
        <v>127</v>
      </c>
      <c r="D146" s="221" t="s">
        <v>134</v>
      </c>
      <c r="E146" s="222" t="s">
        <v>188</v>
      </c>
      <c r="F146" s="223" t="s">
        <v>189</v>
      </c>
      <c r="G146" s="224" t="s">
        <v>126</v>
      </c>
      <c r="H146" s="225">
        <v>768</v>
      </c>
      <c r="I146" s="226"/>
      <c r="J146" s="227">
        <f>ROUND(I146*H146,2)</f>
        <v>0</v>
      </c>
      <c r="K146" s="223" t="s">
        <v>1</v>
      </c>
      <c r="L146" s="228"/>
      <c r="M146" s="229" t="s">
        <v>1</v>
      </c>
      <c r="N146" s="230" t="s">
        <v>40</v>
      </c>
      <c r="O146" s="88"/>
      <c r="P146" s="217">
        <f>O146*H146</f>
        <v>0</v>
      </c>
      <c r="Q146" s="217">
        <v>0</v>
      </c>
      <c r="R146" s="217">
        <f>Q146*H146</f>
        <v>0</v>
      </c>
      <c r="S146" s="217">
        <v>0</v>
      </c>
      <c r="T146" s="218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9" t="s">
        <v>137</v>
      </c>
      <c r="AT146" s="219" t="s">
        <v>134</v>
      </c>
      <c r="AU146" s="219" t="s">
        <v>82</v>
      </c>
      <c r="AY146" s="14" t="s">
        <v>120</v>
      </c>
      <c r="BE146" s="220">
        <f>IF(N146="základní",J146,0)</f>
        <v>0</v>
      </c>
      <c r="BF146" s="220">
        <f>IF(N146="snížená",J146,0)</f>
        <v>0</v>
      </c>
      <c r="BG146" s="220">
        <f>IF(N146="zákl. přenesená",J146,0)</f>
        <v>0</v>
      </c>
      <c r="BH146" s="220">
        <f>IF(N146="sníž. přenesená",J146,0)</f>
        <v>0</v>
      </c>
      <c r="BI146" s="220">
        <f>IF(N146="nulová",J146,0)</f>
        <v>0</v>
      </c>
      <c r="BJ146" s="14" t="s">
        <v>80</v>
      </c>
      <c r="BK146" s="220">
        <f>ROUND(I146*H146,2)</f>
        <v>0</v>
      </c>
      <c r="BL146" s="14" t="s">
        <v>127</v>
      </c>
      <c r="BM146" s="219" t="s">
        <v>190</v>
      </c>
    </row>
    <row r="147" s="2" customFormat="1" ht="14.4" customHeight="1">
      <c r="A147" s="35"/>
      <c r="B147" s="36"/>
      <c r="C147" s="221" t="s">
        <v>191</v>
      </c>
      <c r="D147" s="221" t="s">
        <v>134</v>
      </c>
      <c r="E147" s="222" t="s">
        <v>192</v>
      </c>
      <c r="F147" s="223" t="s">
        <v>193</v>
      </c>
      <c r="G147" s="224" t="s">
        <v>131</v>
      </c>
      <c r="H147" s="225">
        <v>1600</v>
      </c>
      <c r="I147" s="226"/>
      <c r="J147" s="227">
        <f>ROUND(I147*H147,2)</f>
        <v>0</v>
      </c>
      <c r="K147" s="223" t="s">
        <v>194</v>
      </c>
      <c r="L147" s="228"/>
      <c r="M147" s="229" t="s">
        <v>1</v>
      </c>
      <c r="N147" s="230" t="s">
        <v>40</v>
      </c>
      <c r="O147" s="88"/>
      <c r="P147" s="217">
        <f>O147*H147</f>
        <v>0</v>
      </c>
      <c r="Q147" s="217">
        <v>4.0000000000000003E-05</v>
      </c>
      <c r="R147" s="217">
        <f>Q147*H147</f>
        <v>0.064000000000000001</v>
      </c>
      <c r="S147" s="217">
        <v>0</v>
      </c>
      <c r="T147" s="218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19" t="s">
        <v>137</v>
      </c>
      <c r="AT147" s="219" t="s">
        <v>134</v>
      </c>
      <c r="AU147" s="219" t="s">
        <v>82</v>
      </c>
      <c r="AY147" s="14" t="s">
        <v>120</v>
      </c>
      <c r="BE147" s="220">
        <f>IF(N147="základní",J147,0)</f>
        <v>0</v>
      </c>
      <c r="BF147" s="220">
        <f>IF(N147="snížená",J147,0)</f>
        <v>0</v>
      </c>
      <c r="BG147" s="220">
        <f>IF(N147="zákl. přenesená",J147,0)</f>
        <v>0</v>
      </c>
      <c r="BH147" s="220">
        <f>IF(N147="sníž. přenesená",J147,0)</f>
        <v>0</v>
      </c>
      <c r="BI147" s="220">
        <f>IF(N147="nulová",J147,0)</f>
        <v>0</v>
      </c>
      <c r="BJ147" s="14" t="s">
        <v>80</v>
      </c>
      <c r="BK147" s="220">
        <f>ROUND(I147*H147,2)</f>
        <v>0</v>
      </c>
      <c r="BL147" s="14" t="s">
        <v>127</v>
      </c>
      <c r="BM147" s="219" t="s">
        <v>195</v>
      </c>
    </row>
    <row r="148" s="2" customFormat="1">
      <c r="A148" s="35"/>
      <c r="B148" s="36"/>
      <c r="C148" s="37"/>
      <c r="D148" s="231" t="s">
        <v>196</v>
      </c>
      <c r="E148" s="37"/>
      <c r="F148" s="232" t="s">
        <v>197</v>
      </c>
      <c r="G148" s="37"/>
      <c r="H148" s="37"/>
      <c r="I148" s="233"/>
      <c r="J148" s="37"/>
      <c r="K148" s="37"/>
      <c r="L148" s="41"/>
      <c r="M148" s="234"/>
      <c r="N148" s="235"/>
      <c r="O148" s="88"/>
      <c r="P148" s="88"/>
      <c r="Q148" s="88"/>
      <c r="R148" s="88"/>
      <c r="S148" s="88"/>
      <c r="T148" s="89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196</v>
      </c>
      <c r="AU148" s="14" t="s">
        <v>82</v>
      </c>
    </row>
    <row r="149" s="2" customFormat="1" ht="24.15" customHeight="1">
      <c r="A149" s="35"/>
      <c r="B149" s="36"/>
      <c r="C149" s="221" t="s">
        <v>198</v>
      </c>
      <c r="D149" s="221" t="s">
        <v>134</v>
      </c>
      <c r="E149" s="222" t="s">
        <v>199</v>
      </c>
      <c r="F149" s="223" t="s">
        <v>200</v>
      </c>
      <c r="G149" s="224" t="s">
        <v>131</v>
      </c>
      <c r="H149" s="225">
        <v>800</v>
      </c>
      <c r="I149" s="226"/>
      <c r="J149" s="227">
        <f>ROUND(I149*H149,2)</f>
        <v>0</v>
      </c>
      <c r="K149" s="223" t="s">
        <v>163</v>
      </c>
      <c r="L149" s="228"/>
      <c r="M149" s="229" t="s">
        <v>1</v>
      </c>
      <c r="N149" s="230" t="s">
        <v>40</v>
      </c>
      <c r="O149" s="88"/>
      <c r="P149" s="217">
        <f>O149*H149</f>
        <v>0</v>
      </c>
      <c r="Q149" s="217">
        <v>6.9999999999999994E-05</v>
      </c>
      <c r="R149" s="217">
        <f>Q149*H149</f>
        <v>0.055999999999999994</v>
      </c>
      <c r="S149" s="217">
        <v>0</v>
      </c>
      <c r="T149" s="218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19" t="s">
        <v>137</v>
      </c>
      <c r="AT149" s="219" t="s">
        <v>134</v>
      </c>
      <c r="AU149" s="219" t="s">
        <v>82</v>
      </c>
      <c r="AY149" s="14" t="s">
        <v>120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14" t="s">
        <v>80</v>
      </c>
      <c r="BK149" s="220">
        <f>ROUND(I149*H149,2)</f>
        <v>0</v>
      </c>
      <c r="BL149" s="14" t="s">
        <v>127</v>
      </c>
      <c r="BM149" s="219" t="s">
        <v>201</v>
      </c>
    </row>
    <row r="150" s="2" customFormat="1">
      <c r="A150" s="35"/>
      <c r="B150" s="36"/>
      <c r="C150" s="37"/>
      <c r="D150" s="231" t="s">
        <v>196</v>
      </c>
      <c r="E150" s="37"/>
      <c r="F150" s="232" t="s">
        <v>202</v>
      </c>
      <c r="G150" s="37"/>
      <c r="H150" s="37"/>
      <c r="I150" s="233"/>
      <c r="J150" s="37"/>
      <c r="K150" s="37"/>
      <c r="L150" s="41"/>
      <c r="M150" s="234"/>
      <c r="N150" s="235"/>
      <c r="O150" s="88"/>
      <c r="P150" s="88"/>
      <c r="Q150" s="88"/>
      <c r="R150" s="88"/>
      <c r="S150" s="88"/>
      <c r="T150" s="89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4" t="s">
        <v>196</v>
      </c>
      <c r="AU150" s="14" t="s">
        <v>82</v>
      </c>
    </row>
    <row r="151" s="2" customFormat="1" ht="24.15" customHeight="1">
      <c r="A151" s="35"/>
      <c r="B151" s="36"/>
      <c r="C151" s="221" t="s">
        <v>203</v>
      </c>
      <c r="D151" s="221" t="s">
        <v>134</v>
      </c>
      <c r="E151" s="222" t="s">
        <v>204</v>
      </c>
      <c r="F151" s="223" t="s">
        <v>205</v>
      </c>
      <c r="G151" s="224" t="s">
        <v>131</v>
      </c>
      <c r="H151" s="225">
        <v>216</v>
      </c>
      <c r="I151" s="226"/>
      <c r="J151" s="227">
        <f>ROUND(I151*H151,2)</f>
        <v>0</v>
      </c>
      <c r="K151" s="223" t="s">
        <v>163</v>
      </c>
      <c r="L151" s="228"/>
      <c r="M151" s="229" t="s">
        <v>1</v>
      </c>
      <c r="N151" s="230" t="s">
        <v>40</v>
      </c>
      <c r="O151" s="88"/>
      <c r="P151" s="217">
        <f>O151*H151</f>
        <v>0</v>
      </c>
      <c r="Q151" s="217">
        <v>0.00010000000000000001</v>
      </c>
      <c r="R151" s="217">
        <f>Q151*H151</f>
        <v>0.021600000000000001</v>
      </c>
      <c r="S151" s="217">
        <v>0</v>
      </c>
      <c r="T151" s="218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9" t="s">
        <v>137</v>
      </c>
      <c r="AT151" s="219" t="s">
        <v>134</v>
      </c>
      <c r="AU151" s="219" t="s">
        <v>82</v>
      </c>
      <c r="AY151" s="14" t="s">
        <v>120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14" t="s">
        <v>80</v>
      </c>
      <c r="BK151" s="220">
        <f>ROUND(I151*H151,2)</f>
        <v>0</v>
      </c>
      <c r="BL151" s="14" t="s">
        <v>127</v>
      </c>
      <c r="BM151" s="219" t="s">
        <v>206</v>
      </c>
    </row>
    <row r="152" s="2" customFormat="1">
      <c r="A152" s="35"/>
      <c r="B152" s="36"/>
      <c r="C152" s="37"/>
      <c r="D152" s="231" t="s">
        <v>196</v>
      </c>
      <c r="E152" s="37"/>
      <c r="F152" s="232" t="s">
        <v>207</v>
      </c>
      <c r="G152" s="37"/>
      <c r="H152" s="37"/>
      <c r="I152" s="233"/>
      <c r="J152" s="37"/>
      <c r="K152" s="37"/>
      <c r="L152" s="41"/>
      <c r="M152" s="234"/>
      <c r="N152" s="235"/>
      <c r="O152" s="88"/>
      <c r="P152" s="88"/>
      <c r="Q152" s="88"/>
      <c r="R152" s="88"/>
      <c r="S152" s="88"/>
      <c r="T152" s="89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4" t="s">
        <v>196</v>
      </c>
      <c r="AU152" s="14" t="s">
        <v>82</v>
      </c>
    </row>
    <row r="153" s="2" customFormat="1" ht="24.15" customHeight="1">
      <c r="A153" s="35"/>
      <c r="B153" s="36"/>
      <c r="C153" s="221" t="s">
        <v>208</v>
      </c>
      <c r="D153" s="221" t="s">
        <v>134</v>
      </c>
      <c r="E153" s="222" t="s">
        <v>209</v>
      </c>
      <c r="F153" s="223" t="s">
        <v>210</v>
      </c>
      <c r="G153" s="224" t="s">
        <v>131</v>
      </c>
      <c r="H153" s="225">
        <v>288</v>
      </c>
      <c r="I153" s="226"/>
      <c r="J153" s="227">
        <f>ROUND(I153*H153,2)</f>
        <v>0</v>
      </c>
      <c r="K153" s="223" t="s">
        <v>163</v>
      </c>
      <c r="L153" s="228"/>
      <c r="M153" s="229" t="s">
        <v>1</v>
      </c>
      <c r="N153" s="230" t="s">
        <v>40</v>
      </c>
      <c r="O153" s="88"/>
      <c r="P153" s="217">
        <f>O153*H153</f>
        <v>0</v>
      </c>
      <c r="Q153" s="217">
        <v>0.00012</v>
      </c>
      <c r="R153" s="217">
        <f>Q153*H153</f>
        <v>0.03456</v>
      </c>
      <c r="S153" s="217">
        <v>0</v>
      </c>
      <c r="T153" s="218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19" t="s">
        <v>137</v>
      </c>
      <c r="AT153" s="219" t="s">
        <v>134</v>
      </c>
      <c r="AU153" s="219" t="s">
        <v>82</v>
      </c>
      <c r="AY153" s="14" t="s">
        <v>120</v>
      </c>
      <c r="BE153" s="220">
        <f>IF(N153="základní",J153,0)</f>
        <v>0</v>
      </c>
      <c r="BF153" s="220">
        <f>IF(N153="snížená",J153,0)</f>
        <v>0</v>
      </c>
      <c r="BG153" s="220">
        <f>IF(N153="zákl. přenesená",J153,0)</f>
        <v>0</v>
      </c>
      <c r="BH153" s="220">
        <f>IF(N153="sníž. přenesená",J153,0)</f>
        <v>0</v>
      </c>
      <c r="BI153" s="220">
        <f>IF(N153="nulová",J153,0)</f>
        <v>0</v>
      </c>
      <c r="BJ153" s="14" t="s">
        <v>80</v>
      </c>
      <c r="BK153" s="220">
        <f>ROUND(I153*H153,2)</f>
        <v>0</v>
      </c>
      <c r="BL153" s="14" t="s">
        <v>127</v>
      </c>
      <c r="BM153" s="219" t="s">
        <v>211</v>
      </c>
    </row>
    <row r="154" s="2" customFormat="1">
      <c r="A154" s="35"/>
      <c r="B154" s="36"/>
      <c r="C154" s="37"/>
      <c r="D154" s="231" t="s">
        <v>196</v>
      </c>
      <c r="E154" s="37"/>
      <c r="F154" s="232" t="s">
        <v>207</v>
      </c>
      <c r="G154" s="37"/>
      <c r="H154" s="37"/>
      <c r="I154" s="233"/>
      <c r="J154" s="37"/>
      <c r="K154" s="37"/>
      <c r="L154" s="41"/>
      <c r="M154" s="234"/>
      <c r="N154" s="235"/>
      <c r="O154" s="88"/>
      <c r="P154" s="88"/>
      <c r="Q154" s="88"/>
      <c r="R154" s="88"/>
      <c r="S154" s="88"/>
      <c r="T154" s="89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4" t="s">
        <v>196</v>
      </c>
      <c r="AU154" s="14" t="s">
        <v>82</v>
      </c>
    </row>
    <row r="155" s="2" customFormat="1" ht="24.15" customHeight="1">
      <c r="A155" s="35"/>
      <c r="B155" s="36"/>
      <c r="C155" s="221" t="s">
        <v>7</v>
      </c>
      <c r="D155" s="221" t="s">
        <v>134</v>
      </c>
      <c r="E155" s="222" t="s">
        <v>209</v>
      </c>
      <c r="F155" s="223" t="s">
        <v>210</v>
      </c>
      <c r="G155" s="224" t="s">
        <v>131</v>
      </c>
      <c r="H155" s="225">
        <v>1040</v>
      </c>
      <c r="I155" s="226"/>
      <c r="J155" s="227">
        <f>ROUND(I155*H155,2)</f>
        <v>0</v>
      </c>
      <c r="K155" s="223" t="s">
        <v>163</v>
      </c>
      <c r="L155" s="228"/>
      <c r="M155" s="229" t="s">
        <v>1</v>
      </c>
      <c r="N155" s="230" t="s">
        <v>40</v>
      </c>
      <c r="O155" s="88"/>
      <c r="P155" s="217">
        <f>O155*H155</f>
        <v>0</v>
      </c>
      <c r="Q155" s="217">
        <v>0.00012</v>
      </c>
      <c r="R155" s="217">
        <f>Q155*H155</f>
        <v>0.12480000000000001</v>
      </c>
      <c r="S155" s="217">
        <v>0</v>
      </c>
      <c r="T155" s="218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19" t="s">
        <v>137</v>
      </c>
      <c r="AT155" s="219" t="s">
        <v>134</v>
      </c>
      <c r="AU155" s="219" t="s">
        <v>82</v>
      </c>
      <c r="AY155" s="14" t="s">
        <v>120</v>
      </c>
      <c r="BE155" s="220">
        <f>IF(N155="základní",J155,0)</f>
        <v>0</v>
      </c>
      <c r="BF155" s="220">
        <f>IF(N155="snížená",J155,0)</f>
        <v>0</v>
      </c>
      <c r="BG155" s="220">
        <f>IF(N155="zákl. přenesená",J155,0)</f>
        <v>0</v>
      </c>
      <c r="BH155" s="220">
        <f>IF(N155="sníž. přenesená",J155,0)</f>
        <v>0</v>
      </c>
      <c r="BI155" s="220">
        <f>IF(N155="nulová",J155,0)</f>
        <v>0</v>
      </c>
      <c r="BJ155" s="14" t="s">
        <v>80</v>
      </c>
      <c r="BK155" s="220">
        <f>ROUND(I155*H155,2)</f>
        <v>0</v>
      </c>
      <c r="BL155" s="14" t="s">
        <v>127</v>
      </c>
      <c r="BM155" s="219" t="s">
        <v>212</v>
      </c>
    </row>
    <row r="156" s="2" customFormat="1">
      <c r="A156" s="35"/>
      <c r="B156" s="36"/>
      <c r="C156" s="37"/>
      <c r="D156" s="231" t="s">
        <v>196</v>
      </c>
      <c r="E156" s="37"/>
      <c r="F156" s="232" t="s">
        <v>207</v>
      </c>
      <c r="G156" s="37"/>
      <c r="H156" s="37"/>
      <c r="I156" s="233"/>
      <c r="J156" s="37"/>
      <c r="K156" s="37"/>
      <c r="L156" s="41"/>
      <c r="M156" s="234"/>
      <c r="N156" s="235"/>
      <c r="O156" s="88"/>
      <c r="P156" s="88"/>
      <c r="Q156" s="88"/>
      <c r="R156" s="88"/>
      <c r="S156" s="88"/>
      <c r="T156" s="89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4" t="s">
        <v>196</v>
      </c>
      <c r="AU156" s="14" t="s">
        <v>82</v>
      </c>
    </row>
    <row r="157" s="2" customFormat="1" ht="24.15" customHeight="1">
      <c r="A157" s="35"/>
      <c r="B157" s="36"/>
      <c r="C157" s="221" t="s">
        <v>213</v>
      </c>
      <c r="D157" s="221" t="s">
        <v>134</v>
      </c>
      <c r="E157" s="222" t="s">
        <v>214</v>
      </c>
      <c r="F157" s="223" t="s">
        <v>215</v>
      </c>
      <c r="G157" s="224" t="s">
        <v>131</v>
      </c>
      <c r="H157" s="225">
        <v>3264</v>
      </c>
      <c r="I157" s="226"/>
      <c r="J157" s="227">
        <f>ROUND(I157*H157,2)</f>
        <v>0</v>
      </c>
      <c r="K157" s="223" t="s">
        <v>163</v>
      </c>
      <c r="L157" s="228"/>
      <c r="M157" s="229" t="s">
        <v>1</v>
      </c>
      <c r="N157" s="230" t="s">
        <v>40</v>
      </c>
      <c r="O157" s="88"/>
      <c r="P157" s="217">
        <f>O157*H157</f>
        <v>0</v>
      </c>
      <c r="Q157" s="217">
        <v>0.00017000000000000001</v>
      </c>
      <c r="R157" s="217">
        <f>Q157*H157</f>
        <v>0.55488000000000004</v>
      </c>
      <c r="S157" s="217">
        <v>0</v>
      </c>
      <c r="T157" s="218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19" t="s">
        <v>137</v>
      </c>
      <c r="AT157" s="219" t="s">
        <v>134</v>
      </c>
      <c r="AU157" s="219" t="s">
        <v>82</v>
      </c>
      <c r="AY157" s="14" t="s">
        <v>120</v>
      </c>
      <c r="BE157" s="220">
        <f>IF(N157="základní",J157,0)</f>
        <v>0</v>
      </c>
      <c r="BF157" s="220">
        <f>IF(N157="snížená",J157,0)</f>
        <v>0</v>
      </c>
      <c r="BG157" s="220">
        <f>IF(N157="zákl. přenesená",J157,0)</f>
        <v>0</v>
      </c>
      <c r="BH157" s="220">
        <f>IF(N157="sníž. přenesená",J157,0)</f>
        <v>0</v>
      </c>
      <c r="BI157" s="220">
        <f>IF(N157="nulová",J157,0)</f>
        <v>0</v>
      </c>
      <c r="BJ157" s="14" t="s">
        <v>80</v>
      </c>
      <c r="BK157" s="220">
        <f>ROUND(I157*H157,2)</f>
        <v>0</v>
      </c>
      <c r="BL157" s="14" t="s">
        <v>127</v>
      </c>
      <c r="BM157" s="219" t="s">
        <v>216</v>
      </c>
    </row>
    <row r="158" s="2" customFormat="1">
      <c r="A158" s="35"/>
      <c r="B158" s="36"/>
      <c r="C158" s="37"/>
      <c r="D158" s="231" t="s">
        <v>196</v>
      </c>
      <c r="E158" s="37"/>
      <c r="F158" s="232" t="s">
        <v>207</v>
      </c>
      <c r="G158" s="37"/>
      <c r="H158" s="37"/>
      <c r="I158" s="233"/>
      <c r="J158" s="37"/>
      <c r="K158" s="37"/>
      <c r="L158" s="41"/>
      <c r="M158" s="234"/>
      <c r="N158" s="235"/>
      <c r="O158" s="88"/>
      <c r="P158" s="88"/>
      <c r="Q158" s="88"/>
      <c r="R158" s="88"/>
      <c r="S158" s="88"/>
      <c r="T158" s="89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4" t="s">
        <v>196</v>
      </c>
      <c r="AU158" s="14" t="s">
        <v>82</v>
      </c>
    </row>
    <row r="159" s="2" customFormat="1" ht="24.15" customHeight="1">
      <c r="A159" s="35"/>
      <c r="B159" s="36"/>
      <c r="C159" s="221" t="s">
        <v>217</v>
      </c>
      <c r="D159" s="221" t="s">
        <v>134</v>
      </c>
      <c r="E159" s="222" t="s">
        <v>218</v>
      </c>
      <c r="F159" s="223" t="s">
        <v>219</v>
      </c>
      <c r="G159" s="224" t="s">
        <v>131</v>
      </c>
      <c r="H159" s="225">
        <v>252</v>
      </c>
      <c r="I159" s="226"/>
      <c r="J159" s="227">
        <f>ROUND(I159*H159,2)</f>
        <v>0</v>
      </c>
      <c r="K159" s="223" t="s">
        <v>163</v>
      </c>
      <c r="L159" s="228"/>
      <c r="M159" s="229" t="s">
        <v>1</v>
      </c>
      <c r="N159" s="230" t="s">
        <v>40</v>
      </c>
      <c r="O159" s="88"/>
      <c r="P159" s="217">
        <f>O159*H159</f>
        <v>0</v>
      </c>
      <c r="Q159" s="217">
        <v>0.00016000000000000001</v>
      </c>
      <c r="R159" s="217">
        <f>Q159*H159</f>
        <v>0.040320000000000002</v>
      </c>
      <c r="S159" s="217">
        <v>0</v>
      </c>
      <c r="T159" s="21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19" t="s">
        <v>137</v>
      </c>
      <c r="AT159" s="219" t="s">
        <v>134</v>
      </c>
      <c r="AU159" s="219" t="s">
        <v>82</v>
      </c>
      <c r="AY159" s="14" t="s">
        <v>120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14" t="s">
        <v>80</v>
      </c>
      <c r="BK159" s="220">
        <f>ROUND(I159*H159,2)</f>
        <v>0</v>
      </c>
      <c r="BL159" s="14" t="s">
        <v>127</v>
      </c>
      <c r="BM159" s="219" t="s">
        <v>220</v>
      </c>
    </row>
    <row r="160" s="2" customFormat="1">
      <c r="A160" s="35"/>
      <c r="B160" s="36"/>
      <c r="C160" s="37"/>
      <c r="D160" s="231" t="s">
        <v>196</v>
      </c>
      <c r="E160" s="37"/>
      <c r="F160" s="232" t="s">
        <v>207</v>
      </c>
      <c r="G160" s="37"/>
      <c r="H160" s="37"/>
      <c r="I160" s="233"/>
      <c r="J160" s="37"/>
      <c r="K160" s="37"/>
      <c r="L160" s="41"/>
      <c r="M160" s="234"/>
      <c r="N160" s="235"/>
      <c r="O160" s="88"/>
      <c r="P160" s="88"/>
      <c r="Q160" s="88"/>
      <c r="R160" s="88"/>
      <c r="S160" s="88"/>
      <c r="T160" s="89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4" t="s">
        <v>196</v>
      </c>
      <c r="AU160" s="14" t="s">
        <v>82</v>
      </c>
    </row>
    <row r="161" s="2" customFormat="1" ht="37.8" customHeight="1">
      <c r="A161" s="35"/>
      <c r="B161" s="36"/>
      <c r="C161" s="208" t="s">
        <v>221</v>
      </c>
      <c r="D161" s="208" t="s">
        <v>123</v>
      </c>
      <c r="E161" s="209" t="s">
        <v>222</v>
      </c>
      <c r="F161" s="210" t="s">
        <v>223</v>
      </c>
      <c r="G161" s="211" t="s">
        <v>131</v>
      </c>
      <c r="H161" s="212">
        <v>2400</v>
      </c>
      <c r="I161" s="213"/>
      <c r="J161" s="214">
        <f>ROUND(I161*H161,2)</f>
        <v>0</v>
      </c>
      <c r="K161" s="210" t="s">
        <v>163</v>
      </c>
      <c r="L161" s="41"/>
      <c r="M161" s="215" t="s">
        <v>1</v>
      </c>
      <c r="N161" s="216" t="s">
        <v>40</v>
      </c>
      <c r="O161" s="88"/>
      <c r="P161" s="217">
        <f>O161*H161</f>
        <v>0</v>
      </c>
      <c r="Q161" s="217">
        <v>0</v>
      </c>
      <c r="R161" s="217">
        <f>Q161*H161</f>
        <v>0</v>
      </c>
      <c r="S161" s="217">
        <v>0</v>
      </c>
      <c r="T161" s="218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19" t="s">
        <v>127</v>
      </c>
      <c r="AT161" s="219" t="s">
        <v>123</v>
      </c>
      <c r="AU161" s="219" t="s">
        <v>82</v>
      </c>
      <c r="AY161" s="14" t="s">
        <v>120</v>
      </c>
      <c r="BE161" s="220">
        <f>IF(N161="základní",J161,0)</f>
        <v>0</v>
      </c>
      <c r="BF161" s="220">
        <f>IF(N161="snížená",J161,0)</f>
        <v>0</v>
      </c>
      <c r="BG161" s="220">
        <f>IF(N161="zákl. přenesená",J161,0)</f>
        <v>0</v>
      </c>
      <c r="BH161" s="220">
        <f>IF(N161="sníž. přenesená",J161,0)</f>
        <v>0</v>
      </c>
      <c r="BI161" s="220">
        <f>IF(N161="nulová",J161,0)</f>
        <v>0</v>
      </c>
      <c r="BJ161" s="14" t="s">
        <v>80</v>
      </c>
      <c r="BK161" s="220">
        <f>ROUND(I161*H161,2)</f>
        <v>0</v>
      </c>
      <c r="BL161" s="14" t="s">
        <v>127</v>
      </c>
      <c r="BM161" s="219" t="s">
        <v>224</v>
      </c>
    </row>
    <row r="162" s="2" customFormat="1" ht="37.8" customHeight="1">
      <c r="A162" s="35"/>
      <c r="B162" s="36"/>
      <c r="C162" s="208" t="s">
        <v>225</v>
      </c>
      <c r="D162" s="208" t="s">
        <v>123</v>
      </c>
      <c r="E162" s="209" t="s">
        <v>226</v>
      </c>
      <c r="F162" s="210" t="s">
        <v>227</v>
      </c>
      <c r="G162" s="211" t="s">
        <v>131</v>
      </c>
      <c r="H162" s="212">
        <v>216</v>
      </c>
      <c r="I162" s="213"/>
      <c r="J162" s="214">
        <f>ROUND(I162*H162,2)</f>
        <v>0</v>
      </c>
      <c r="K162" s="210" t="s">
        <v>163</v>
      </c>
      <c r="L162" s="41"/>
      <c r="M162" s="215" t="s">
        <v>1</v>
      </c>
      <c r="N162" s="216" t="s">
        <v>40</v>
      </c>
      <c r="O162" s="88"/>
      <c r="P162" s="217">
        <f>O162*H162</f>
        <v>0</v>
      </c>
      <c r="Q162" s="217">
        <v>0</v>
      </c>
      <c r="R162" s="217">
        <f>Q162*H162</f>
        <v>0</v>
      </c>
      <c r="S162" s="217">
        <v>0</v>
      </c>
      <c r="T162" s="218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19" t="s">
        <v>127</v>
      </c>
      <c r="AT162" s="219" t="s">
        <v>123</v>
      </c>
      <c r="AU162" s="219" t="s">
        <v>82</v>
      </c>
      <c r="AY162" s="14" t="s">
        <v>120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14" t="s">
        <v>80</v>
      </c>
      <c r="BK162" s="220">
        <f>ROUND(I162*H162,2)</f>
        <v>0</v>
      </c>
      <c r="BL162" s="14" t="s">
        <v>127</v>
      </c>
      <c r="BM162" s="219" t="s">
        <v>228</v>
      </c>
    </row>
    <row r="163" s="2" customFormat="1" ht="37.8" customHeight="1">
      <c r="A163" s="35"/>
      <c r="B163" s="36"/>
      <c r="C163" s="208" t="s">
        <v>229</v>
      </c>
      <c r="D163" s="208" t="s">
        <v>123</v>
      </c>
      <c r="E163" s="209" t="s">
        <v>230</v>
      </c>
      <c r="F163" s="210" t="s">
        <v>231</v>
      </c>
      <c r="G163" s="211" t="s">
        <v>131</v>
      </c>
      <c r="H163" s="212">
        <v>1328</v>
      </c>
      <c r="I163" s="213"/>
      <c r="J163" s="214">
        <f>ROUND(I163*H163,2)</f>
        <v>0</v>
      </c>
      <c r="K163" s="210" t="s">
        <v>163</v>
      </c>
      <c r="L163" s="41"/>
      <c r="M163" s="215" t="s">
        <v>1</v>
      </c>
      <c r="N163" s="216" t="s">
        <v>40</v>
      </c>
      <c r="O163" s="88"/>
      <c r="P163" s="217">
        <f>O163*H163</f>
        <v>0</v>
      </c>
      <c r="Q163" s="217">
        <v>0</v>
      </c>
      <c r="R163" s="217">
        <f>Q163*H163</f>
        <v>0</v>
      </c>
      <c r="S163" s="217">
        <v>0</v>
      </c>
      <c r="T163" s="218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9" t="s">
        <v>127</v>
      </c>
      <c r="AT163" s="219" t="s">
        <v>123</v>
      </c>
      <c r="AU163" s="219" t="s">
        <v>82</v>
      </c>
      <c r="AY163" s="14" t="s">
        <v>120</v>
      </c>
      <c r="BE163" s="220">
        <f>IF(N163="základní",J163,0)</f>
        <v>0</v>
      </c>
      <c r="BF163" s="220">
        <f>IF(N163="snížená",J163,0)</f>
        <v>0</v>
      </c>
      <c r="BG163" s="220">
        <f>IF(N163="zákl. přenesená",J163,0)</f>
        <v>0</v>
      </c>
      <c r="BH163" s="220">
        <f>IF(N163="sníž. přenesená",J163,0)</f>
        <v>0</v>
      </c>
      <c r="BI163" s="220">
        <f>IF(N163="nulová",J163,0)</f>
        <v>0</v>
      </c>
      <c r="BJ163" s="14" t="s">
        <v>80</v>
      </c>
      <c r="BK163" s="220">
        <f>ROUND(I163*H163,2)</f>
        <v>0</v>
      </c>
      <c r="BL163" s="14" t="s">
        <v>127</v>
      </c>
      <c r="BM163" s="219" t="s">
        <v>232</v>
      </c>
    </row>
    <row r="164" s="2" customFormat="1" ht="37.8" customHeight="1">
      <c r="A164" s="35"/>
      <c r="B164" s="36"/>
      <c r="C164" s="208" t="s">
        <v>233</v>
      </c>
      <c r="D164" s="208" t="s">
        <v>123</v>
      </c>
      <c r="E164" s="209" t="s">
        <v>234</v>
      </c>
      <c r="F164" s="210" t="s">
        <v>235</v>
      </c>
      <c r="G164" s="211" t="s">
        <v>131</v>
      </c>
      <c r="H164" s="212">
        <v>154</v>
      </c>
      <c r="I164" s="213"/>
      <c r="J164" s="214">
        <f>ROUND(I164*H164,2)</f>
        <v>0</v>
      </c>
      <c r="K164" s="210" t="s">
        <v>236</v>
      </c>
      <c r="L164" s="41"/>
      <c r="M164" s="215" t="s">
        <v>1</v>
      </c>
      <c r="N164" s="216" t="s">
        <v>40</v>
      </c>
      <c r="O164" s="88"/>
      <c r="P164" s="217">
        <f>O164*H164</f>
        <v>0</v>
      </c>
      <c r="Q164" s="217">
        <v>0</v>
      </c>
      <c r="R164" s="217">
        <f>Q164*H164</f>
        <v>0</v>
      </c>
      <c r="S164" s="217">
        <v>0</v>
      </c>
      <c r="T164" s="21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19" t="s">
        <v>127</v>
      </c>
      <c r="AT164" s="219" t="s">
        <v>123</v>
      </c>
      <c r="AU164" s="219" t="s">
        <v>82</v>
      </c>
      <c r="AY164" s="14" t="s">
        <v>120</v>
      </c>
      <c r="BE164" s="220">
        <f>IF(N164="základní",J164,0)</f>
        <v>0</v>
      </c>
      <c r="BF164" s="220">
        <f>IF(N164="snížená",J164,0)</f>
        <v>0</v>
      </c>
      <c r="BG164" s="220">
        <f>IF(N164="zákl. přenesená",J164,0)</f>
        <v>0</v>
      </c>
      <c r="BH164" s="220">
        <f>IF(N164="sníž. přenesená",J164,0)</f>
        <v>0</v>
      </c>
      <c r="BI164" s="220">
        <f>IF(N164="nulová",J164,0)</f>
        <v>0</v>
      </c>
      <c r="BJ164" s="14" t="s">
        <v>80</v>
      </c>
      <c r="BK164" s="220">
        <f>ROUND(I164*H164,2)</f>
        <v>0</v>
      </c>
      <c r="BL164" s="14" t="s">
        <v>127</v>
      </c>
      <c r="BM164" s="219" t="s">
        <v>237</v>
      </c>
    </row>
    <row r="165" s="2" customFormat="1" ht="37.8" customHeight="1">
      <c r="A165" s="35"/>
      <c r="B165" s="36"/>
      <c r="C165" s="208" t="s">
        <v>238</v>
      </c>
      <c r="D165" s="208" t="s">
        <v>123</v>
      </c>
      <c r="E165" s="209" t="s">
        <v>239</v>
      </c>
      <c r="F165" s="210" t="s">
        <v>240</v>
      </c>
      <c r="G165" s="211" t="s">
        <v>131</v>
      </c>
      <c r="H165" s="212">
        <v>3264</v>
      </c>
      <c r="I165" s="213"/>
      <c r="J165" s="214">
        <f>ROUND(I165*H165,2)</f>
        <v>0</v>
      </c>
      <c r="K165" s="210" t="s">
        <v>163</v>
      </c>
      <c r="L165" s="41"/>
      <c r="M165" s="215" t="s">
        <v>1</v>
      </c>
      <c r="N165" s="216" t="s">
        <v>40</v>
      </c>
      <c r="O165" s="88"/>
      <c r="P165" s="217">
        <f>O165*H165</f>
        <v>0</v>
      </c>
      <c r="Q165" s="217">
        <v>0</v>
      </c>
      <c r="R165" s="217">
        <f>Q165*H165</f>
        <v>0</v>
      </c>
      <c r="S165" s="217">
        <v>0</v>
      </c>
      <c r="T165" s="218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19" t="s">
        <v>127</v>
      </c>
      <c r="AT165" s="219" t="s">
        <v>123</v>
      </c>
      <c r="AU165" s="219" t="s">
        <v>82</v>
      </c>
      <c r="AY165" s="14" t="s">
        <v>120</v>
      </c>
      <c r="BE165" s="220">
        <f>IF(N165="základní",J165,0)</f>
        <v>0</v>
      </c>
      <c r="BF165" s="220">
        <f>IF(N165="snížená",J165,0)</f>
        <v>0</v>
      </c>
      <c r="BG165" s="220">
        <f>IF(N165="zákl. přenesená",J165,0)</f>
        <v>0</v>
      </c>
      <c r="BH165" s="220">
        <f>IF(N165="sníž. přenesená",J165,0)</f>
        <v>0</v>
      </c>
      <c r="BI165" s="220">
        <f>IF(N165="nulová",J165,0)</f>
        <v>0</v>
      </c>
      <c r="BJ165" s="14" t="s">
        <v>80</v>
      </c>
      <c r="BK165" s="220">
        <f>ROUND(I165*H165,2)</f>
        <v>0</v>
      </c>
      <c r="BL165" s="14" t="s">
        <v>127</v>
      </c>
      <c r="BM165" s="219" t="s">
        <v>241</v>
      </c>
    </row>
    <row r="166" s="2" customFormat="1" ht="37.8" customHeight="1">
      <c r="A166" s="35"/>
      <c r="B166" s="36"/>
      <c r="C166" s="208" t="s">
        <v>242</v>
      </c>
      <c r="D166" s="208" t="s">
        <v>123</v>
      </c>
      <c r="E166" s="209" t="s">
        <v>243</v>
      </c>
      <c r="F166" s="210" t="s">
        <v>244</v>
      </c>
      <c r="G166" s="211" t="s">
        <v>131</v>
      </c>
      <c r="H166" s="212">
        <v>252</v>
      </c>
      <c r="I166" s="213"/>
      <c r="J166" s="214">
        <f>ROUND(I166*H166,2)</f>
        <v>0</v>
      </c>
      <c r="K166" s="210" t="s">
        <v>163</v>
      </c>
      <c r="L166" s="41"/>
      <c r="M166" s="215" t="s">
        <v>1</v>
      </c>
      <c r="N166" s="216" t="s">
        <v>40</v>
      </c>
      <c r="O166" s="88"/>
      <c r="P166" s="217">
        <f>O166*H166</f>
        <v>0</v>
      </c>
      <c r="Q166" s="217">
        <v>0</v>
      </c>
      <c r="R166" s="217">
        <f>Q166*H166</f>
        <v>0</v>
      </c>
      <c r="S166" s="217">
        <v>0</v>
      </c>
      <c r="T166" s="218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19" t="s">
        <v>127</v>
      </c>
      <c r="AT166" s="219" t="s">
        <v>123</v>
      </c>
      <c r="AU166" s="219" t="s">
        <v>82</v>
      </c>
      <c r="AY166" s="14" t="s">
        <v>120</v>
      </c>
      <c r="BE166" s="220">
        <f>IF(N166="základní",J166,0)</f>
        <v>0</v>
      </c>
      <c r="BF166" s="220">
        <f>IF(N166="snížená",J166,0)</f>
        <v>0</v>
      </c>
      <c r="BG166" s="220">
        <f>IF(N166="zákl. přenesená",J166,0)</f>
        <v>0</v>
      </c>
      <c r="BH166" s="220">
        <f>IF(N166="sníž. přenesená",J166,0)</f>
        <v>0</v>
      </c>
      <c r="BI166" s="220">
        <f>IF(N166="nulová",J166,0)</f>
        <v>0</v>
      </c>
      <c r="BJ166" s="14" t="s">
        <v>80</v>
      </c>
      <c r="BK166" s="220">
        <f>ROUND(I166*H166,2)</f>
        <v>0</v>
      </c>
      <c r="BL166" s="14" t="s">
        <v>127</v>
      </c>
      <c r="BM166" s="219" t="s">
        <v>245</v>
      </c>
    </row>
    <row r="167" s="2" customFormat="1" ht="37.8" customHeight="1">
      <c r="A167" s="35"/>
      <c r="B167" s="36"/>
      <c r="C167" s="208" t="s">
        <v>246</v>
      </c>
      <c r="D167" s="208" t="s">
        <v>123</v>
      </c>
      <c r="E167" s="209" t="s">
        <v>247</v>
      </c>
      <c r="F167" s="210" t="s">
        <v>248</v>
      </c>
      <c r="G167" s="211" t="s">
        <v>131</v>
      </c>
      <c r="H167" s="212">
        <v>341</v>
      </c>
      <c r="I167" s="213"/>
      <c r="J167" s="214">
        <f>ROUND(I167*H167,2)</f>
        <v>0</v>
      </c>
      <c r="K167" s="210" t="s">
        <v>163</v>
      </c>
      <c r="L167" s="41"/>
      <c r="M167" s="215" t="s">
        <v>1</v>
      </c>
      <c r="N167" s="216" t="s">
        <v>40</v>
      </c>
      <c r="O167" s="88"/>
      <c r="P167" s="217">
        <f>O167*H167</f>
        <v>0</v>
      </c>
      <c r="Q167" s="217">
        <v>0</v>
      </c>
      <c r="R167" s="217">
        <f>Q167*H167</f>
        <v>0</v>
      </c>
      <c r="S167" s="217">
        <v>0</v>
      </c>
      <c r="T167" s="218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19" t="s">
        <v>127</v>
      </c>
      <c r="AT167" s="219" t="s">
        <v>123</v>
      </c>
      <c r="AU167" s="219" t="s">
        <v>82</v>
      </c>
      <c r="AY167" s="14" t="s">
        <v>120</v>
      </c>
      <c r="BE167" s="220">
        <f>IF(N167="základní",J167,0)</f>
        <v>0</v>
      </c>
      <c r="BF167" s="220">
        <f>IF(N167="snížená",J167,0)</f>
        <v>0</v>
      </c>
      <c r="BG167" s="220">
        <f>IF(N167="zákl. přenesená",J167,0)</f>
        <v>0</v>
      </c>
      <c r="BH167" s="220">
        <f>IF(N167="sníž. přenesená",J167,0)</f>
        <v>0</v>
      </c>
      <c r="BI167" s="220">
        <f>IF(N167="nulová",J167,0)</f>
        <v>0</v>
      </c>
      <c r="BJ167" s="14" t="s">
        <v>80</v>
      </c>
      <c r="BK167" s="220">
        <f>ROUND(I167*H167,2)</f>
        <v>0</v>
      </c>
      <c r="BL167" s="14" t="s">
        <v>127</v>
      </c>
      <c r="BM167" s="219" t="s">
        <v>249</v>
      </c>
    </row>
    <row r="168" s="2" customFormat="1" ht="37.8" customHeight="1">
      <c r="A168" s="35"/>
      <c r="B168" s="36"/>
      <c r="C168" s="208" t="s">
        <v>250</v>
      </c>
      <c r="D168" s="208" t="s">
        <v>123</v>
      </c>
      <c r="E168" s="209" t="s">
        <v>251</v>
      </c>
      <c r="F168" s="210" t="s">
        <v>252</v>
      </c>
      <c r="G168" s="211" t="s">
        <v>131</v>
      </c>
      <c r="H168" s="212">
        <v>528</v>
      </c>
      <c r="I168" s="213"/>
      <c r="J168" s="214">
        <f>ROUND(I168*H168,2)</f>
        <v>0</v>
      </c>
      <c r="K168" s="210" t="s">
        <v>163</v>
      </c>
      <c r="L168" s="41"/>
      <c r="M168" s="215" t="s">
        <v>1</v>
      </c>
      <c r="N168" s="216" t="s">
        <v>40</v>
      </c>
      <c r="O168" s="88"/>
      <c r="P168" s="217">
        <f>O168*H168</f>
        <v>0</v>
      </c>
      <c r="Q168" s="217">
        <v>0</v>
      </c>
      <c r="R168" s="217">
        <f>Q168*H168</f>
        <v>0</v>
      </c>
      <c r="S168" s="217">
        <v>0</v>
      </c>
      <c r="T168" s="218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19" t="s">
        <v>127</v>
      </c>
      <c r="AT168" s="219" t="s">
        <v>123</v>
      </c>
      <c r="AU168" s="219" t="s">
        <v>82</v>
      </c>
      <c r="AY168" s="14" t="s">
        <v>120</v>
      </c>
      <c r="BE168" s="220">
        <f>IF(N168="základní",J168,0)</f>
        <v>0</v>
      </c>
      <c r="BF168" s="220">
        <f>IF(N168="snížená",J168,0)</f>
        <v>0</v>
      </c>
      <c r="BG168" s="220">
        <f>IF(N168="zákl. přenesená",J168,0)</f>
        <v>0</v>
      </c>
      <c r="BH168" s="220">
        <f>IF(N168="sníž. přenesená",J168,0)</f>
        <v>0</v>
      </c>
      <c r="BI168" s="220">
        <f>IF(N168="nulová",J168,0)</f>
        <v>0</v>
      </c>
      <c r="BJ168" s="14" t="s">
        <v>80</v>
      </c>
      <c r="BK168" s="220">
        <f>ROUND(I168*H168,2)</f>
        <v>0</v>
      </c>
      <c r="BL168" s="14" t="s">
        <v>127</v>
      </c>
      <c r="BM168" s="219" t="s">
        <v>253</v>
      </c>
    </row>
    <row r="169" s="2" customFormat="1" ht="37.8" customHeight="1">
      <c r="A169" s="35"/>
      <c r="B169" s="36"/>
      <c r="C169" s="208" t="s">
        <v>137</v>
      </c>
      <c r="D169" s="208" t="s">
        <v>123</v>
      </c>
      <c r="E169" s="209" t="s">
        <v>254</v>
      </c>
      <c r="F169" s="210" t="s">
        <v>255</v>
      </c>
      <c r="G169" s="211" t="s">
        <v>126</v>
      </c>
      <c r="H169" s="212">
        <v>320</v>
      </c>
      <c r="I169" s="213"/>
      <c r="J169" s="214">
        <f>ROUND(I169*H169,2)</f>
        <v>0</v>
      </c>
      <c r="K169" s="210" t="s">
        <v>163</v>
      </c>
      <c r="L169" s="41"/>
      <c r="M169" s="215" t="s">
        <v>1</v>
      </c>
      <c r="N169" s="216" t="s">
        <v>40</v>
      </c>
      <c r="O169" s="88"/>
      <c r="P169" s="217">
        <f>O169*H169</f>
        <v>0</v>
      </c>
      <c r="Q169" s="217">
        <v>0</v>
      </c>
      <c r="R169" s="217">
        <f>Q169*H169</f>
        <v>0</v>
      </c>
      <c r="S169" s="217">
        <v>0</v>
      </c>
      <c r="T169" s="218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19" t="s">
        <v>127</v>
      </c>
      <c r="AT169" s="219" t="s">
        <v>123</v>
      </c>
      <c r="AU169" s="219" t="s">
        <v>82</v>
      </c>
      <c r="AY169" s="14" t="s">
        <v>120</v>
      </c>
      <c r="BE169" s="220">
        <f>IF(N169="základní",J169,0)</f>
        <v>0</v>
      </c>
      <c r="BF169" s="220">
        <f>IF(N169="snížená",J169,0)</f>
        <v>0</v>
      </c>
      <c r="BG169" s="220">
        <f>IF(N169="zákl. přenesená",J169,0)</f>
        <v>0</v>
      </c>
      <c r="BH169" s="220">
        <f>IF(N169="sníž. přenesená",J169,0)</f>
        <v>0</v>
      </c>
      <c r="BI169" s="220">
        <f>IF(N169="nulová",J169,0)</f>
        <v>0</v>
      </c>
      <c r="BJ169" s="14" t="s">
        <v>80</v>
      </c>
      <c r="BK169" s="220">
        <f>ROUND(I169*H169,2)</f>
        <v>0</v>
      </c>
      <c r="BL169" s="14" t="s">
        <v>127</v>
      </c>
      <c r="BM169" s="219" t="s">
        <v>256</v>
      </c>
    </row>
    <row r="170" s="2" customFormat="1" ht="37.8" customHeight="1">
      <c r="A170" s="35"/>
      <c r="B170" s="36"/>
      <c r="C170" s="208" t="s">
        <v>257</v>
      </c>
      <c r="D170" s="208" t="s">
        <v>123</v>
      </c>
      <c r="E170" s="209" t="s">
        <v>258</v>
      </c>
      <c r="F170" s="210" t="s">
        <v>259</v>
      </c>
      <c r="G170" s="211" t="s">
        <v>126</v>
      </c>
      <c r="H170" s="212">
        <v>160</v>
      </c>
      <c r="I170" s="213"/>
      <c r="J170" s="214">
        <f>ROUND(I170*H170,2)</f>
        <v>0</v>
      </c>
      <c r="K170" s="210" t="s">
        <v>163</v>
      </c>
      <c r="L170" s="41"/>
      <c r="M170" s="215" t="s">
        <v>1</v>
      </c>
      <c r="N170" s="216" t="s">
        <v>40</v>
      </c>
      <c r="O170" s="88"/>
      <c r="P170" s="217">
        <f>O170*H170</f>
        <v>0</v>
      </c>
      <c r="Q170" s="217">
        <v>0</v>
      </c>
      <c r="R170" s="217">
        <f>Q170*H170</f>
        <v>0</v>
      </c>
      <c r="S170" s="217">
        <v>0</v>
      </c>
      <c r="T170" s="218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19" t="s">
        <v>127</v>
      </c>
      <c r="AT170" s="219" t="s">
        <v>123</v>
      </c>
      <c r="AU170" s="219" t="s">
        <v>82</v>
      </c>
      <c r="AY170" s="14" t="s">
        <v>120</v>
      </c>
      <c r="BE170" s="220">
        <f>IF(N170="základní",J170,0)</f>
        <v>0</v>
      </c>
      <c r="BF170" s="220">
        <f>IF(N170="snížená",J170,0)</f>
        <v>0</v>
      </c>
      <c r="BG170" s="220">
        <f>IF(N170="zákl. přenesená",J170,0)</f>
        <v>0</v>
      </c>
      <c r="BH170" s="220">
        <f>IF(N170="sníž. přenesená",J170,0)</f>
        <v>0</v>
      </c>
      <c r="BI170" s="220">
        <f>IF(N170="nulová",J170,0)</f>
        <v>0</v>
      </c>
      <c r="BJ170" s="14" t="s">
        <v>80</v>
      </c>
      <c r="BK170" s="220">
        <f>ROUND(I170*H170,2)</f>
        <v>0</v>
      </c>
      <c r="BL170" s="14" t="s">
        <v>127</v>
      </c>
      <c r="BM170" s="219" t="s">
        <v>260</v>
      </c>
    </row>
    <row r="171" s="2" customFormat="1" ht="37.8" customHeight="1">
      <c r="A171" s="35"/>
      <c r="B171" s="36"/>
      <c r="C171" s="208" t="s">
        <v>261</v>
      </c>
      <c r="D171" s="208" t="s">
        <v>123</v>
      </c>
      <c r="E171" s="209" t="s">
        <v>262</v>
      </c>
      <c r="F171" s="210" t="s">
        <v>263</v>
      </c>
      <c r="G171" s="211" t="s">
        <v>126</v>
      </c>
      <c r="H171" s="212">
        <v>224</v>
      </c>
      <c r="I171" s="213"/>
      <c r="J171" s="214">
        <f>ROUND(I171*H171,2)</f>
        <v>0</v>
      </c>
      <c r="K171" s="210" t="s">
        <v>163</v>
      </c>
      <c r="L171" s="41"/>
      <c r="M171" s="215" t="s">
        <v>1</v>
      </c>
      <c r="N171" s="216" t="s">
        <v>40</v>
      </c>
      <c r="O171" s="88"/>
      <c r="P171" s="217">
        <f>O171*H171</f>
        <v>0</v>
      </c>
      <c r="Q171" s="217">
        <v>0</v>
      </c>
      <c r="R171" s="217">
        <f>Q171*H171</f>
        <v>0</v>
      </c>
      <c r="S171" s="217">
        <v>0</v>
      </c>
      <c r="T171" s="218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19" t="s">
        <v>127</v>
      </c>
      <c r="AT171" s="219" t="s">
        <v>123</v>
      </c>
      <c r="AU171" s="219" t="s">
        <v>82</v>
      </c>
      <c r="AY171" s="14" t="s">
        <v>120</v>
      </c>
      <c r="BE171" s="220">
        <f>IF(N171="základní",J171,0)</f>
        <v>0</v>
      </c>
      <c r="BF171" s="220">
        <f>IF(N171="snížená",J171,0)</f>
        <v>0</v>
      </c>
      <c r="BG171" s="220">
        <f>IF(N171="zákl. přenesená",J171,0)</f>
        <v>0</v>
      </c>
      <c r="BH171" s="220">
        <f>IF(N171="sníž. přenesená",J171,0)</f>
        <v>0</v>
      </c>
      <c r="BI171" s="220">
        <f>IF(N171="nulová",J171,0)</f>
        <v>0</v>
      </c>
      <c r="BJ171" s="14" t="s">
        <v>80</v>
      </c>
      <c r="BK171" s="220">
        <f>ROUND(I171*H171,2)</f>
        <v>0</v>
      </c>
      <c r="BL171" s="14" t="s">
        <v>127</v>
      </c>
      <c r="BM171" s="219" t="s">
        <v>264</v>
      </c>
    </row>
    <row r="172" s="2" customFormat="1" ht="37.8" customHeight="1">
      <c r="A172" s="35"/>
      <c r="B172" s="36"/>
      <c r="C172" s="208" t="s">
        <v>265</v>
      </c>
      <c r="D172" s="208" t="s">
        <v>123</v>
      </c>
      <c r="E172" s="209" t="s">
        <v>266</v>
      </c>
      <c r="F172" s="210" t="s">
        <v>263</v>
      </c>
      <c r="G172" s="211" t="s">
        <v>126</v>
      </c>
      <c r="H172" s="212">
        <v>4</v>
      </c>
      <c r="I172" s="213"/>
      <c r="J172" s="214">
        <f>ROUND(I172*H172,2)</f>
        <v>0</v>
      </c>
      <c r="K172" s="210" t="s">
        <v>236</v>
      </c>
      <c r="L172" s="41"/>
      <c r="M172" s="215" t="s">
        <v>1</v>
      </c>
      <c r="N172" s="216" t="s">
        <v>40</v>
      </c>
      <c r="O172" s="88"/>
      <c r="P172" s="217">
        <f>O172*H172</f>
        <v>0</v>
      </c>
      <c r="Q172" s="217">
        <v>0</v>
      </c>
      <c r="R172" s="217">
        <f>Q172*H172</f>
        <v>0</v>
      </c>
      <c r="S172" s="217">
        <v>0</v>
      </c>
      <c r="T172" s="218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19" t="s">
        <v>127</v>
      </c>
      <c r="AT172" s="219" t="s">
        <v>123</v>
      </c>
      <c r="AU172" s="219" t="s">
        <v>82</v>
      </c>
      <c r="AY172" s="14" t="s">
        <v>120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14" t="s">
        <v>80</v>
      </c>
      <c r="BK172" s="220">
        <f>ROUND(I172*H172,2)</f>
        <v>0</v>
      </c>
      <c r="BL172" s="14" t="s">
        <v>127</v>
      </c>
      <c r="BM172" s="219" t="s">
        <v>267</v>
      </c>
    </row>
    <row r="173" s="2" customFormat="1" ht="24.15" customHeight="1">
      <c r="A173" s="35"/>
      <c r="B173" s="36"/>
      <c r="C173" s="208" t="s">
        <v>268</v>
      </c>
      <c r="D173" s="208" t="s">
        <v>123</v>
      </c>
      <c r="E173" s="209" t="s">
        <v>269</v>
      </c>
      <c r="F173" s="210" t="s">
        <v>270</v>
      </c>
      <c r="G173" s="211" t="s">
        <v>126</v>
      </c>
      <c r="H173" s="212">
        <v>16</v>
      </c>
      <c r="I173" s="213"/>
      <c r="J173" s="214">
        <f>ROUND(I173*H173,2)</f>
        <v>0</v>
      </c>
      <c r="K173" s="210" t="s">
        <v>236</v>
      </c>
      <c r="L173" s="41"/>
      <c r="M173" s="215" t="s">
        <v>1</v>
      </c>
      <c r="N173" s="216" t="s">
        <v>40</v>
      </c>
      <c r="O173" s="88"/>
      <c r="P173" s="217">
        <f>O173*H173</f>
        <v>0</v>
      </c>
      <c r="Q173" s="217">
        <v>0</v>
      </c>
      <c r="R173" s="217">
        <f>Q173*H173</f>
        <v>0</v>
      </c>
      <c r="S173" s="217">
        <v>0</v>
      </c>
      <c r="T173" s="218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19" t="s">
        <v>127</v>
      </c>
      <c r="AT173" s="219" t="s">
        <v>123</v>
      </c>
      <c r="AU173" s="219" t="s">
        <v>82</v>
      </c>
      <c r="AY173" s="14" t="s">
        <v>120</v>
      </c>
      <c r="BE173" s="220">
        <f>IF(N173="základní",J173,0)</f>
        <v>0</v>
      </c>
      <c r="BF173" s="220">
        <f>IF(N173="snížená",J173,0)</f>
        <v>0</v>
      </c>
      <c r="BG173" s="220">
        <f>IF(N173="zákl. přenesená",J173,0)</f>
        <v>0</v>
      </c>
      <c r="BH173" s="220">
        <f>IF(N173="sníž. přenesená",J173,0)</f>
        <v>0</v>
      </c>
      <c r="BI173" s="220">
        <f>IF(N173="nulová",J173,0)</f>
        <v>0</v>
      </c>
      <c r="BJ173" s="14" t="s">
        <v>80</v>
      </c>
      <c r="BK173" s="220">
        <f>ROUND(I173*H173,2)</f>
        <v>0</v>
      </c>
      <c r="BL173" s="14" t="s">
        <v>127</v>
      </c>
      <c r="BM173" s="219" t="s">
        <v>271</v>
      </c>
    </row>
    <row r="174" s="2" customFormat="1" ht="37.8" customHeight="1">
      <c r="A174" s="35"/>
      <c r="B174" s="36"/>
      <c r="C174" s="208" t="s">
        <v>272</v>
      </c>
      <c r="D174" s="208" t="s">
        <v>123</v>
      </c>
      <c r="E174" s="209" t="s">
        <v>273</v>
      </c>
      <c r="F174" s="210" t="s">
        <v>274</v>
      </c>
      <c r="G174" s="211" t="s">
        <v>126</v>
      </c>
      <c r="H174" s="212">
        <v>16</v>
      </c>
      <c r="I174" s="213"/>
      <c r="J174" s="214">
        <f>ROUND(I174*H174,2)</f>
        <v>0</v>
      </c>
      <c r="K174" s="210" t="s">
        <v>163</v>
      </c>
      <c r="L174" s="41"/>
      <c r="M174" s="215" t="s">
        <v>1</v>
      </c>
      <c r="N174" s="216" t="s">
        <v>40</v>
      </c>
      <c r="O174" s="88"/>
      <c r="P174" s="217">
        <f>O174*H174</f>
        <v>0</v>
      </c>
      <c r="Q174" s="217">
        <v>0</v>
      </c>
      <c r="R174" s="217">
        <f>Q174*H174</f>
        <v>0</v>
      </c>
      <c r="S174" s="217">
        <v>0</v>
      </c>
      <c r="T174" s="218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19" t="s">
        <v>127</v>
      </c>
      <c r="AT174" s="219" t="s">
        <v>123</v>
      </c>
      <c r="AU174" s="219" t="s">
        <v>82</v>
      </c>
      <c r="AY174" s="14" t="s">
        <v>120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14" t="s">
        <v>80</v>
      </c>
      <c r="BK174" s="220">
        <f>ROUND(I174*H174,2)</f>
        <v>0</v>
      </c>
      <c r="BL174" s="14" t="s">
        <v>127</v>
      </c>
      <c r="BM174" s="219" t="s">
        <v>275</v>
      </c>
    </row>
    <row r="175" s="2" customFormat="1" ht="24.15" customHeight="1">
      <c r="A175" s="35"/>
      <c r="B175" s="36"/>
      <c r="C175" s="208" t="s">
        <v>276</v>
      </c>
      <c r="D175" s="208" t="s">
        <v>123</v>
      </c>
      <c r="E175" s="209" t="s">
        <v>277</v>
      </c>
      <c r="F175" s="210" t="s">
        <v>278</v>
      </c>
      <c r="G175" s="211" t="s">
        <v>126</v>
      </c>
      <c r="H175" s="212">
        <v>32</v>
      </c>
      <c r="I175" s="213"/>
      <c r="J175" s="214">
        <f>ROUND(I175*H175,2)</f>
        <v>0</v>
      </c>
      <c r="K175" s="210" t="s">
        <v>163</v>
      </c>
      <c r="L175" s="41"/>
      <c r="M175" s="215" t="s">
        <v>1</v>
      </c>
      <c r="N175" s="216" t="s">
        <v>40</v>
      </c>
      <c r="O175" s="88"/>
      <c r="P175" s="217">
        <f>O175*H175</f>
        <v>0</v>
      </c>
      <c r="Q175" s="217">
        <v>0</v>
      </c>
      <c r="R175" s="217">
        <f>Q175*H175</f>
        <v>0</v>
      </c>
      <c r="S175" s="217">
        <v>0</v>
      </c>
      <c r="T175" s="218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19" t="s">
        <v>127</v>
      </c>
      <c r="AT175" s="219" t="s">
        <v>123</v>
      </c>
      <c r="AU175" s="219" t="s">
        <v>82</v>
      </c>
      <c r="AY175" s="14" t="s">
        <v>120</v>
      </c>
      <c r="BE175" s="220">
        <f>IF(N175="základní",J175,0)</f>
        <v>0</v>
      </c>
      <c r="BF175" s="220">
        <f>IF(N175="snížená",J175,0)</f>
        <v>0</v>
      </c>
      <c r="BG175" s="220">
        <f>IF(N175="zákl. přenesená",J175,0)</f>
        <v>0</v>
      </c>
      <c r="BH175" s="220">
        <f>IF(N175="sníž. přenesená",J175,0)</f>
        <v>0</v>
      </c>
      <c r="BI175" s="220">
        <f>IF(N175="nulová",J175,0)</f>
        <v>0</v>
      </c>
      <c r="BJ175" s="14" t="s">
        <v>80</v>
      </c>
      <c r="BK175" s="220">
        <f>ROUND(I175*H175,2)</f>
        <v>0</v>
      </c>
      <c r="BL175" s="14" t="s">
        <v>127</v>
      </c>
      <c r="BM175" s="219" t="s">
        <v>279</v>
      </c>
    </row>
    <row r="176" s="2" customFormat="1" ht="14.4" customHeight="1">
      <c r="A176" s="35"/>
      <c r="B176" s="36"/>
      <c r="C176" s="221" t="s">
        <v>280</v>
      </c>
      <c r="D176" s="221" t="s">
        <v>134</v>
      </c>
      <c r="E176" s="222" t="s">
        <v>281</v>
      </c>
      <c r="F176" s="223" t="s">
        <v>282</v>
      </c>
      <c r="G176" s="224" t="s">
        <v>126</v>
      </c>
      <c r="H176" s="225">
        <v>32</v>
      </c>
      <c r="I176" s="226"/>
      <c r="J176" s="227">
        <f>ROUND(I176*H176,2)</f>
        <v>0</v>
      </c>
      <c r="K176" s="223" t="s">
        <v>1</v>
      </c>
      <c r="L176" s="228"/>
      <c r="M176" s="229" t="s">
        <v>1</v>
      </c>
      <c r="N176" s="230" t="s">
        <v>40</v>
      </c>
      <c r="O176" s="88"/>
      <c r="P176" s="217">
        <f>O176*H176</f>
        <v>0</v>
      </c>
      <c r="Q176" s="217">
        <v>0</v>
      </c>
      <c r="R176" s="217">
        <f>Q176*H176</f>
        <v>0</v>
      </c>
      <c r="S176" s="217">
        <v>0</v>
      </c>
      <c r="T176" s="218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19" t="s">
        <v>137</v>
      </c>
      <c r="AT176" s="219" t="s">
        <v>134</v>
      </c>
      <c r="AU176" s="219" t="s">
        <v>82</v>
      </c>
      <c r="AY176" s="14" t="s">
        <v>120</v>
      </c>
      <c r="BE176" s="220">
        <f>IF(N176="základní",J176,0)</f>
        <v>0</v>
      </c>
      <c r="BF176" s="220">
        <f>IF(N176="snížená",J176,0)</f>
        <v>0</v>
      </c>
      <c r="BG176" s="220">
        <f>IF(N176="zákl. přenesená",J176,0)</f>
        <v>0</v>
      </c>
      <c r="BH176" s="220">
        <f>IF(N176="sníž. přenesená",J176,0)</f>
        <v>0</v>
      </c>
      <c r="BI176" s="220">
        <f>IF(N176="nulová",J176,0)</f>
        <v>0</v>
      </c>
      <c r="BJ176" s="14" t="s">
        <v>80</v>
      </c>
      <c r="BK176" s="220">
        <f>ROUND(I176*H176,2)</f>
        <v>0</v>
      </c>
      <c r="BL176" s="14" t="s">
        <v>127</v>
      </c>
      <c r="BM176" s="219" t="s">
        <v>283</v>
      </c>
    </row>
    <row r="177" s="2" customFormat="1" ht="24.15" customHeight="1">
      <c r="A177" s="35"/>
      <c r="B177" s="36"/>
      <c r="C177" s="208" t="s">
        <v>284</v>
      </c>
      <c r="D177" s="208" t="s">
        <v>123</v>
      </c>
      <c r="E177" s="209" t="s">
        <v>285</v>
      </c>
      <c r="F177" s="210" t="s">
        <v>286</v>
      </c>
      <c r="G177" s="211" t="s">
        <v>126</v>
      </c>
      <c r="H177" s="212">
        <v>7</v>
      </c>
      <c r="I177" s="213"/>
      <c r="J177" s="214">
        <f>ROUND(I177*H177,2)</f>
        <v>0</v>
      </c>
      <c r="K177" s="210" t="s">
        <v>163</v>
      </c>
      <c r="L177" s="41"/>
      <c r="M177" s="215" t="s">
        <v>1</v>
      </c>
      <c r="N177" s="216" t="s">
        <v>40</v>
      </c>
      <c r="O177" s="88"/>
      <c r="P177" s="217">
        <f>O177*H177</f>
        <v>0</v>
      </c>
      <c r="Q177" s="217">
        <v>0</v>
      </c>
      <c r="R177" s="217">
        <f>Q177*H177</f>
        <v>0</v>
      </c>
      <c r="S177" s="217">
        <v>0</v>
      </c>
      <c r="T177" s="218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19" t="s">
        <v>127</v>
      </c>
      <c r="AT177" s="219" t="s">
        <v>123</v>
      </c>
      <c r="AU177" s="219" t="s">
        <v>82</v>
      </c>
      <c r="AY177" s="14" t="s">
        <v>120</v>
      </c>
      <c r="BE177" s="220">
        <f>IF(N177="základní",J177,0)</f>
        <v>0</v>
      </c>
      <c r="BF177" s="220">
        <f>IF(N177="snížená",J177,0)</f>
        <v>0</v>
      </c>
      <c r="BG177" s="220">
        <f>IF(N177="zákl. přenesená",J177,0)</f>
        <v>0</v>
      </c>
      <c r="BH177" s="220">
        <f>IF(N177="sníž. přenesená",J177,0)</f>
        <v>0</v>
      </c>
      <c r="BI177" s="220">
        <f>IF(N177="nulová",J177,0)</f>
        <v>0</v>
      </c>
      <c r="BJ177" s="14" t="s">
        <v>80</v>
      </c>
      <c r="BK177" s="220">
        <f>ROUND(I177*H177,2)</f>
        <v>0</v>
      </c>
      <c r="BL177" s="14" t="s">
        <v>127</v>
      </c>
      <c r="BM177" s="219" t="s">
        <v>287</v>
      </c>
    </row>
    <row r="178" s="2" customFormat="1" ht="77.1" customHeight="1">
      <c r="A178" s="35"/>
      <c r="B178" s="36"/>
      <c r="C178" s="221" t="s">
        <v>288</v>
      </c>
      <c r="D178" s="221" t="s">
        <v>134</v>
      </c>
      <c r="E178" s="222" t="s">
        <v>289</v>
      </c>
      <c r="F178" s="223" t="s">
        <v>290</v>
      </c>
      <c r="G178" s="224" t="s">
        <v>126</v>
      </c>
      <c r="H178" s="225">
        <v>1</v>
      </c>
      <c r="I178" s="226"/>
      <c r="J178" s="227">
        <f>ROUND(I178*H178,2)</f>
        <v>0</v>
      </c>
      <c r="K178" s="223" t="s">
        <v>1</v>
      </c>
      <c r="L178" s="228"/>
      <c r="M178" s="229" t="s">
        <v>1</v>
      </c>
      <c r="N178" s="230" t="s">
        <v>40</v>
      </c>
      <c r="O178" s="88"/>
      <c r="P178" s="217">
        <f>O178*H178</f>
        <v>0</v>
      </c>
      <c r="Q178" s="217">
        <v>0</v>
      </c>
      <c r="R178" s="217">
        <f>Q178*H178</f>
        <v>0</v>
      </c>
      <c r="S178" s="217">
        <v>0</v>
      </c>
      <c r="T178" s="218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19" t="s">
        <v>137</v>
      </c>
      <c r="AT178" s="219" t="s">
        <v>134</v>
      </c>
      <c r="AU178" s="219" t="s">
        <v>82</v>
      </c>
      <c r="AY178" s="14" t="s">
        <v>120</v>
      </c>
      <c r="BE178" s="220">
        <f>IF(N178="základní",J178,0)</f>
        <v>0</v>
      </c>
      <c r="BF178" s="220">
        <f>IF(N178="snížená",J178,0)</f>
        <v>0</v>
      </c>
      <c r="BG178" s="220">
        <f>IF(N178="zákl. přenesená",J178,0)</f>
        <v>0</v>
      </c>
      <c r="BH178" s="220">
        <f>IF(N178="sníž. přenesená",J178,0)</f>
        <v>0</v>
      </c>
      <c r="BI178" s="220">
        <f>IF(N178="nulová",J178,0)</f>
        <v>0</v>
      </c>
      <c r="BJ178" s="14" t="s">
        <v>80</v>
      </c>
      <c r="BK178" s="220">
        <f>ROUND(I178*H178,2)</f>
        <v>0</v>
      </c>
      <c r="BL178" s="14" t="s">
        <v>127</v>
      </c>
      <c r="BM178" s="219" t="s">
        <v>291</v>
      </c>
    </row>
    <row r="179" s="2" customFormat="1">
      <c r="A179" s="35"/>
      <c r="B179" s="36"/>
      <c r="C179" s="37"/>
      <c r="D179" s="231" t="s">
        <v>196</v>
      </c>
      <c r="E179" s="37"/>
      <c r="F179" s="232" t="s">
        <v>292</v>
      </c>
      <c r="G179" s="37"/>
      <c r="H179" s="37"/>
      <c r="I179" s="233"/>
      <c r="J179" s="37"/>
      <c r="K179" s="37"/>
      <c r="L179" s="41"/>
      <c r="M179" s="234"/>
      <c r="N179" s="235"/>
      <c r="O179" s="88"/>
      <c r="P179" s="88"/>
      <c r="Q179" s="88"/>
      <c r="R179" s="88"/>
      <c r="S179" s="88"/>
      <c r="T179" s="89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T179" s="14" t="s">
        <v>196</v>
      </c>
      <c r="AU179" s="14" t="s">
        <v>82</v>
      </c>
    </row>
    <row r="180" s="2" customFormat="1" ht="14.4" customHeight="1">
      <c r="A180" s="35"/>
      <c r="B180" s="36"/>
      <c r="C180" s="221" t="s">
        <v>293</v>
      </c>
      <c r="D180" s="221" t="s">
        <v>134</v>
      </c>
      <c r="E180" s="222" t="s">
        <v>294</v>
      </c>
      <c r="F180" s="223" t="s">
        <v>295</v>
      </c>
      <c r="G180" s="224" t="s">
        <v>126</v>
      </c>
      <c r="H180" s="225">
        <v>6</v>
      </c>
      <c r="I180" s="226"/>
      <c r="J180" s="227">
        <f>ROUND(I180*H180,2)</f>
        <v>0</v>
      </c>
      <c r="K180" s="223" t="s">
        <v>1</v>
      </c>
      <c r="L180" s="228"/>
      <c r="M180" s="229" t="s">
        <v>1</v>
      </c>
      <c r="N180" s="230" t="s">
        <v>40</v>
      </c>
      <c r="O180" s="88"/>
      <c r="P180" s="217">
        <f>O180*H180</f>
        <v>0</v>
      </c>
      <c r="Q180" s="217">
        <v>0</v>
      </c>
      <c r="R180" s="217">
        <f>Q180*H180</f>
        <v>0</v>
      </c>
      <c r="S180" s="217">
        <v>0</v>
      </c>
      <c r="T180" s="218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19" t="s">
        <v>137</v>
      </c>
      <c r="AT180" s="219" t="s">
        <v>134</v>
      </c>
      <c r="AU180" s="219" t="s">
        <v>82</v>
      </c>
      <c r="AY180" s="14" t="s">
        <v>120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14" t="s">
        <v>80</v>
      </c>
      <c r="BK180" s="220">
        <f>ROUND(I180*H180,2)</f>
        <v>0</v>
      </c>
      <c r="BL180" s="14" t="s">
        <v>127</v>
      </c>
      <c r="BM180" s="219" t="s">
        <v>296</v>
      </c>
    </row>
    <row r="181" s="2" customFormat="1" ht="14.4" customHeight="1">
      <c r="A181" s="35"/>
      <c r="B181" s="36"/>
      <c r="C181" s="221" t="s">
        <v>297</v>
      </c>
      <c r="D181" s="221" t="s">
        <v>134</v>
      </c>
      <c r="E181" s="222" t="s">
        <v>298</v>
      </c>
      <c r="F181" s="223" t="s">
        <v>299</v>
      </c>
      <c r="G181" s="224" t="s">
        <v>126</v>
      </c>
      <c r="H181" s="225">
        <v>1</v>
      </c>
      <c r="I181" s="226"/>
      <c r="J181" s="227">
        <f>ROUND(I181*H181,2)</f>
        <v>0</v>
      </c>
      <c r="K181" s="223" t="s">
        <v>1</v>
      </c>
      <c r="L181" s="228"/>
      <c r="M181" s="229" t="s">
        <v>1</v>
      </c>
      <c r="N181" s="230" t="s">
        <v>40</v>
      </c>
      <c r="O181" s="88"/>
      <c r="P181" s="217">
        <f>O181*H181</f>
        <v>0</v>
      </c>
      <c r="Q181" s="217">
        <v>0</v>
      </c>
      <c r="R181" s="217">
        <f>Q181*H181</f>
        <v>0</v>
      </c>
      <c r="S181" s="217">
        <v>0</v>
      </c>
      <c r="T181" s="218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19" t="s">
        <v>137</v>
      </c>
      <c r="AT181" s="219" t="s">
        <v>134</v>
      </c>
      <c r="AU181" s="219" t="s">
        <v>82</v>
      </c>
      <c r="AY181" s="14" t="s">
        <v>120</v>
      </c>
      <c r="BE181" s="220">
        <f>IF(N181="základní",J181,0)</f>
        <v>0</v>
      </c>
      <c r="BF181" s="220">
        <f>IF(N181="snížená",J181,0)</f>
        <v>0</v>
      </c>
      <c r="BG181" s="220">
        <f>IF(N181="zákl. přenesená",J181,0)</f>
        <v>0</v>
      </c>
      <c r="BH181" s="220">
        <f>IF(N181="sníž. přenesená",J181,0)</f>
        <v>0</v>
      </c>
      <c r="BI181" s="220">
        <f>IF(N181="nulová",J181,0)</f>
        <v>0</v>
      </c>
      <c r="BJ181" s="14" t="s">
        <v>80</v>
      </c>
      <c r="BK181" s="220">
        <f>ROUND(I181*H181,2)</f>
        <v>0</v>
      </c>
      <c r="BL181" s="14" t="s">
        <v>127</v>
      </c>
      <c r="BM181" s="219" t="s">
        <v>300</v>
      </c>
    </row>
    <row r="182" s="2" customFormat="1" ht="49.05" customHeight="1">
      <c r="A182" s="35"/>
      <c r="B182" s="36"/>
      <c r="C182" s="208" t="s">
        <v>301</v>
      </c>
      <c r="D182" s="208" t="s">
        <v>123</v>
      </c>
      <c r="E182" s="209" t="s">
        <v>302</v>
      </c>
      <c r="F182" s="210" t="s">
        <v>303</v>
      </c>
      <c r="G182" s="211" t="s">
        <v>126</v>
      </c>
      <c r="H182" s="212">
        <v>64</v>
      </c>
      <c r="I182" s="213"/>
      <c r="J182" s="214">
        <f>ROUND(I182*H182,2)</f>
        <v>0</v>
      </c>
      <c r="K182" s="210" t="s">
        <v>163</v>
      </c>
      <c r="L182" s="41"/>
      <c r="M182" s="215" t="s">
        <v>1</v>
      </c>
      <c r="N182" s="216" t="s">
        <v>40</v>
      </c>
      <c r="O182" s="88"/>
      <c r="P182" s="217">
        <f>O182*H182</f>
        <v>0</v>
      </c>
      <c r="Q182" s="217">
        <v>0</v>
      </c>
      <c r="R182" s="217">
        <f>Q182*H182</f>
        <v>0</v>
      </c>
      <c r="S182" s="217">
        <v>0</v>
      </c>
      <c r="T182" s="218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19" t="s">
        <v>127</v>
      </c>
      <c r="AT182" s="219" t="s">
        <v>123</v>
      </c>
      <c r="AU182" s="219" t="s">
        <v>82</v>
      </c>
      <c r="AY182" s="14" t="s">
        <v>120</v>
      </c>
      <c r="BE182" s="220">
        <f>IF(N182="základní",J182,0)</f>
        <v>0</v>
      </c>
      <c r="BF182" s="220">
        <f>IF(N182="snížená",J182,0)</f>
        <v>0</v>
      </c>
      <c r="BG182" s="220">
        <f>IF(N182="zákl. přenesená",J182,0)</f>
        <v>0</v>
      </c>
      <c r="BH182" s="220">
        <f>IF(N182="sníž. přenesená",J182,0)</f>
        <v>0</v>
      </c>
      <c r="BI182" s="220">
        <f>IF(N182="nulová",J182,0)</f>
        <v>0</v>
      </c>
      <c r="BJ182" s="14" t="s">
        <v>80</v>
      </c>
      <c r="BK182" s="220">
        <f>ROUND(I182*H182,2)</f>
        <v>0</v>
      </c>
      <c r="BL182" s="14" t="s">
        <v>127</v>
      </c>
      <c r="BM182" s="219" t="s">
        <v>304</v>
      </c>
    </row>
    <row r="183" s="2" customFormat="1" ht="14.4" customHeight="1">
      <c r="A183" s="35"/>
      <c r="B183" s="36"/>
      <c r="C183" s="221" t="s">
        <v>305</v>
      </c>
      <c r="D183" s="221" t="s">
        <v>134</v>
      </c>
      <c r="E183" s="222" t="s">
        <v>306</v>
      </c>
      <c r="F183" s="223" t="s">
        <v>307</v>
      </c>
      <c r="G183" s="224" t="s">
        <v>126</v>
      </c>
      <c r="H183" s="225">
        <v>64</v>
      </c>
      <c r="I183" s="226"/>
      <c r="J183" s="227">
        <f>ROUND(I183*H183,2)</f>
        <v>0</v>
      </c>
      <c r="K183" s="223" t="s">
        <v>1</v>
      </c>
      <c r="L183" s="228"/>
      <c r="M183" s="229" t="s">
        <v>1</v>
      </c>
      <c r="N183" s="230" t="s">
        <v>40</v>
      </c>
      <c r="O183" s="88"/>
      <c r="P183" s="217">
        <f>O183*H183</f>
        <v>0</v>
      </c>
      <c r="Q183" s="217">
        <v>0.00010000000000000001</v>
      </c>
      <c r="R183" s="217">
        <f>Q183*H183</f>
        <v>0.0064000000000000003</v>
      </c>
      <c r="S183" s="217">
        <v>0</v>
      </c>
      <c r="T183" s="218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19" t="s">
        <v>137</v>
      </c>
      <c r="AT183" s="219" t="s">
        <v>134</v>
      </c>
      <c r="AU183" s="219" t="s">
        <v>82</v>
      </c>
      <c r="AY183" s="14" t="s">
        <v>120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14" t="s">
        <v>80</v>
      </c>
      <c r="BK183" s="220">
        <f>ROUND(I183*H183,2)</f>
        <v>0</v>
      </c>
      <c r="BL183" s="14" t="s">
        <v>127</v>
      </c>
      <c r="BM183" s="219" t="s">
        <v>308</v>
      </c>
    </row>
    <row r="184" s="2" customFormat="1" ht="62.7" customHeight="1">
      <c r="A184" s="35"/>
      <c r="B184" s="36"/>
      <c r="C184" s="208" t="s">
        <v>309</v>
      </c>
      <c r="D184" s="208" t="s">
        <v>123</v>
      </c>
      <c r="E184" s="209" t="s">
        <v>310</v>
      </c>
      <c r="F184" s="210" t="s">
        <v>311</v>
      </c>
      <c r="G184" s="211" t="s">
        <v>126</v>
      </c>
      <c r="H184" s="212">
        <v>32</v>
      </c>
      <c r="I184" s="213"/>
      <c r="J184" s="214">
        <f>ROUND(I184*H184,2)</f>
        <v>0</v>
      </c>
      <c r="K184" s="210" t="s">
        <v>163</v>
      </c>
      <c r="L184" s="41"/>
      <c r="M184" s="215" t="s">
        <v>1</v>
      </c>
      <c r="N184" s="216" t="s">
        <v>40</v>
      </c>
      <c r="O184" s="88"/>
      <c r="P184" s="217">
        <f>O184*H184</f>
        <v>0</v>
      </c>
      <c r="Q184" s="217">
        <v>0</v>
      </c>
      <c r="R184" s="217">
        <f>Q184*H184</f>
        <v>0</v>
      </c>
      <c r="S184" s="217">
        <v>0</v>
      </c>
      <c r="T184" s="218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19" t="s">
        <v>127</v>
      </c>
      <c r="AT184" s="219" t="s">
        <v>123</v>
      </c>
      <c r="AU184" s="219" t="s">
        <v>82</v>
      </c>
      <c r="AY184" s="14" t="s">
        <v>120</v>
      </c>
      <c r="BE184" s="220">
        <f>IF(N184="základní",J184,0)</f>
        <v>0</v>
      </c>
      <c r="BF184" s="220">
        <f>IF(N184="snížená",J184,0)</f>
        <v>0</v>
      </c>
      <c r="BG184" s="220">
        <f>IF(N184="zákl. přenesená",J184,0)</f>
        <v>0</v>
      </c>
      <c r="BH184" s="220">
        <f>IF(N184="sníž. přenesená",J184,0)</f>
        <v>0</v>
      </c>
      <c r="BI184" s="220">
        <f>IF(N184="nulová",J184,0)</f>
        <v>0</v>
      </c>
      <c r="BJ184" s="14" t="s">
        <v>80</v>
      </c>
      <c r="BK184" s="220">
        <f>ROUND(I184*H184,2)</f>
        <v>0</v>
      </c>
      <c r="BL184" s="14" t="s">
        <v>127</v>
      </c>
      <c r="BM184" s="219" t="s">
        <v>312</v>
      </c>
    </row>
    <row r="185" s="2" customFormat="1" ht="14.4" customHeight="1">
      <c r="A185" s="35"/>
      <c r="B185" s="36"/>
      <c r="C185" s="221" t="s">
        <v>313</v>
      </c>
      <c r="D185" s="221" t="s">
        <v>134</v>
      </c>
      <c r="E185" s="222" t="s">
        <v>314</v>
      </c>
      <c r="F185" s="223" t="s">
        <v>315</v>
      </c>
      <c r="G185" s="224" t="s">
        <v>126</v>
      </c>
      <c r="H185" s="225">
        <v>32</v>
      </c>
      <c r="I185" s="226"/>
      <c r="J185" s="227">
        <f>ROUND(I185*H185,2)</f>
        <v>0</v>
      </c>
      <c r="K185" s="223" t="s">
        <v>1</v>
      </c>
      <c r="L185" s="228"/>
      <c r="M185" s="229" t="s">
        <v>1</v>
      </c>
      <c r="N185" s="230" t="s">
        <v>40</v>
      </c>
      <c r="O185" s="88"/>
      <c r="P185" s="217">
        <f>O185*H185</f>
        <v>0</v>
      </c>
      <c r="Q185" s="217">
        <v>0.00010000000000000001</v>
      </c>
      <c r="R185" s="217">
        <f>Q185*H185</f>
        <v>0.0032000000000000002</v>
      </c>
      <c r="S185" s="217">
        <v>0</v>
      </c>
      <c r="T185" s="218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19" t="s">
        <v>137</v>
      </c>
      <c r="AT185" s="219" t="s">
        <v>134</v>
      </c>
      <c r="AU185" s="219" t="s">
        <v>82</v>
      </c>
      <c r="AY185" s="14" t="s">
        <v>120</v>
      </c>
      <c r="BE185" s="220">
        <f>IF(N185="základní",J185,0)</f>
        <v>0</v>
      </c>
      <c r="BF185" s="220">
        <f>IF(N185="snížená",J185,0)</f>
        <v>0</v>
      </c>
      <c r="BG185" s="220">
        <f>IF(N185="zákl. přenesená",J185,0)</f>
        <v>0</v>
      </c>
      <c r="BH185" s="220">
        <f>IF(N185="sníž. přenesená",J185,0)</f>
        <v>0</v>
      </c>
      <c r="BI185" s="220">
        <f>IF(N185="nulová",J185,0)</f>
        <v>0</v>
      </c>
      <c r="BJ185" s="14" t="s">
        <v>80</v>
      </c>
      <c r="BK185" s="220">
        <f>ROUND(I185*H185,2)</f>
        <v>0</v>
      </c>
      <c r="BL185" s="14" t="s">
        <v>127</v>
      </c>
      <c r="BM185" s="219" t="s">
        <v>316</v>
      </c>
    </row>
    <row r="186" s="2" customFormat="1" ht="49.05" customHeight="1">
      <c r="A186" s="35"/>
      <c r="B186" s="36"/>
      <c r="C186" s="208" t="s">
        <v>317</v>
      </c>
      <c r="D186" s="208" t="s">
        <v>123</v>
      </c>
      <c r="E186" s="209" t="s">
        <v>318</v>
      </c>
      <c r="F186" s="210" t="s">
        <v>319</v>
      </c>
      <c r="G186" s="211" t="s">
        <v>126</v>
      </c>
      <c r="H186" s="212">
        <v>64</v>
      </c>
      <c r="I186" s="213"/>
      <c r="J186" s="214">
        <f>ROUND(I186*H186,2)</f>
        <v>0</v>
      </c>
      <c r="K186" s="210" t="s">
        <v>163</v>
      </c>
      <c r="L186" s="41"/>
      <c r="M186" s="215" t="s">
        <v>1</v>
      </c>
      <c r="N186" s="216" t="s">
        <v>40</v>
      </c>
      <c r="O186" s="88"/>
      <c r="P186" s="217">
        <f>O186*H186</f>
        <v>0</v>
      </c>
      <c r="Q186" s="217">
        <v>0</v>
      </c>
      <c r="R186" s="217">
        <f>Q186*H186</f>
        <v>0</v>
      </c>
      <c r="S186" s="217">
        <v>0</v>
      </c>
      <c r="T186" s="218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19" t="s">
        <v>127</v>
      </c>
      <c r="AT186" s="219" t="s">
        <v>123</v>
      </c>
      <c r="AU186" s="219" t="s">
        <v>82</v>
      </c>
      <c r="AY186" s="14" t="s">
        <v>120</v>
      </c>
      <c r="BE186" s="220">
        <f>IF(N186="základní",J186,0)</f>
        <v>0</v>
      </c>
      <c r="BF186" s="220">
        <f>IF(N186="snížená",J186,0)</f>
        <v>0</v>
      </c>
      <c r="BG186" s="220">
        <f>IF(N186="zákl. přenesená",J186,0)</f>
        <v>0</v>
      </c>
      <c r="BH186" s="220">
        <f>IF(N186="sníž. přenesená",J186,0)</f>
        <v>0</v>
      </c>
      <c r="BI186" s="220">
        <f>IF(N186="nulová",J186,0)</f>
        <v>0</v>
      </c>
      <c r="BJ186" s="14" t="s">
        <v>80</v>
      </c>
      <c r="BK186" s="220">
        <f>ROUND(I186*H186,2)</f>
        <v>0</v>
      </c>
      <c r="BL186" s="14" t="s">
        <v>127</v>
      </c>
      <c r="BM186" s="219" t="s">
        <v>320</v>
      </c>
    </row>
    <row r="187" s="2" customFormat="1" ht="14.4" customHeight="1">
      <c r="A187" s="35"/>
      <c r="B187" s="36"/>
      <c r="C187" s="221" t="s">
        <v>321</v>
      </c>
      <c r="D187" s="221" t="s">
        <v>134</v>
      </c>
      <c r="E187" s="222" t="s">
        <v>322</v>
      </c>
      <c r="F187" s="223" t="s">
        <v>323</v>
      </c>
      <c r="G187" s="224" t="s">
        <v>126</v>
      </c>
      <c r="H187" s="225">
        <v>64</v>
      </c>
      <c r="I187" s="226"/>
      <c r="J187" s="227">
        <f>ROUND(I187*H187,2)</f>
        <v>0</v>
      </c>
      <c r="K187" s="223" t="s">
        <v>1</v>
      </c>
      <c r="L187" s="228"/>
      <c r="M187" s="229" t="s">
        <v>1</v>
      </c>
      <c r="N187" s="230" t="s">
        <v>40</v>
      </c>
      <c r="O187" s="88"/>
      <c r="P187" s="217">
        <f>O187*H187</f>
        <v>0</v>
      </c>
      <c r="Q187" s="217">
        <v>0.00010000000000000001</v>
      </c>
      <c r="R187" s="217">
        <f>Q187*H187</f>
        <v>0.0064000000000000003</v>
      </c>
      <c r="S187" s="217">
        <v>0</v>
      </c>
      <c r="T187" s="218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19" t="s">
        <v>137</v>
      </c>
      <c r="AT187" s="219" t="s">
        <v>134</v>
      </c>
      <c r="AU187" s="219" t="s">
        <v>82</v>
      </c>
      <c r="AY187" s="14" t="s">
        <v>120</v>
      </c>
      <c r="BE187" s="220">
        <f>IF(N187="základní",J187,0)</f>
        <v>0</v>
      </c>
      <c r="BF187" s="220">
        <f>IF(N187="snížená",J187,0)</f>
        <v>0</v>
      </c>
      <c r="BG187" s="220">
        <f>IF(N187="zákl. přenesená",J187,0)</f>
        <v>0</v>
      </c>
      <c r="BH187" s="220">
        <f>IF(N187="sníž. přenesená",J187,0)</f>
        <v>0</v>
      </c>
      <c r="BI187" s="220">
        <f>IF(N187="nulová",J187,0)</f>
        <v>0</v>
      </c>
      <c r="BJ187" s="14" t="s">
        <v>80</v>
      </c>
      <c r="BK187" s="220">
        <f>ROUND(I187*H187,2)</f>
        <v>0</v>
      </c>
      <c r="BL187" s="14" t="s">
        <v>127</v>
      </c>
      <c r="BM187" s="219" t="s">
        <v>324</v>
      </c>
    </row>
    <row r="188" s="2" customFormat="1" ht="49.05" customHeight="1">
      <c r="A188" s="35"/>
      <c r="B188" s="36"/>
      <c r="C188" s="208" t="s">
        <v>325</v>
      </c>
      <c r="D188" s="208" t="s">
        <v>123</v>
      </c>
      <c r="E188" s="209" t="s">
        <v>326</v>
      </c>
      <c r="F188" s="210" t="s">
        <v>327</v>
      </c>
      <c r="G188" s="211" t="s">
        <v>126</v>
      </c>
      <c r="H188" s="212">
        <v>323</v>
      </c>
      <c r="I188" s="213"/>
      <c r="J188" s="214">
        <f>ROUND(I188*H188,2)</f>
        <v>0</v>
      </c>
      <c r="K188" s="210" t="s">
        <v>163</v>
      </c>
      <c r="L188" s="41"/>
      <c r="M188" s="215" t="s">
        <v>1</v>
      </c>
      <c r="N188" s="216" t="s">
        <v>40</v>
      </c>
      <c r="O188" s="88"/>
      <c r="P188" s="217">
        <f>O188*H188</f>
        <v>0</v>
      </c>
      <c r="Q188" s="217">
        <v>0</v>
      </c>
      <c r="R188" s="217">
        <f>Q188*H188</f>
        <v>0</v>
      </c>
      <c r="S188" s="217">
        <v>0</v>
      </c>
      <c r="T188" s="218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19" t="s">
        <v>127</v>
      </c>
      <c r="AT188" s="219" t="s">
        <v>123</v>
      </c>
      <c r="AU188" s="219" t="s">
        <v>82</v>
      </c>
      <c r="AY188" s="14" t="s">
        <v>120</v>
      </c>
      <c r="BE188" s="220">
        <f>IF(N188="základní",J188,0)</f>
        <v>0</v>
      </c>
      <c r="BF188" s="220">
        <f>IF(N188="snížená",J188,0)</f>
        <v>0</v>
      </c>
      <c r="BG188" s="220">
        <f>IF(N188="zákl. přenesená",J188,0)</f>
        <v>0</v>
      </c>
      <c r="BH188" s="220">
        <f>IF(N188="sníž. přenesená",J188,0)</f>
        <v>0</v>
      </c>
      <c r="BI188" s="220">
        <f>IF(N188="nulová",J188,0)</f>
        <v>0</v>
      </c>
      <c r="BJ188" s="14" t="s">
        <v>80</v>
      </c>
      <c r="BK188" s="220">
        <f>ROUND(I188*H188,2)</f>
        <v>0</v>
      </c>
      <c r="BL188" s="14" t="s">
        <v>127</v>
      </c>
      <c r="BM188" s="219" t="s">
        <v>328</v>
      </c>
    </row>
    <row r="189" s="2" customFormat="1" ht="24.15" customHeight="1">
      <c r="A189" s="35"/>
      <c r="B189" s="36"/>
      <c r="C189" s="221" t="s">
        <v>329</v>
      </c>
      <c r="D189" s="221" t="s">
        <v>134</v>
      </c>
      <c r="E189" s="222" t="s">
        <v>330</v>
      </c>
      <c r="F189" s="223" t="s">
        <v>331</v>
      </c>
      <c r="G189" s="224" t="s">
        <v>126</v>
      </c>
      <c r="H189" s="225">
        <v>32</v>
      </c>
      <c r="I189" s="226"/>
      <c r="J189" s="227">
        <f>ROUND(I189*H189,2)</f>
        <v>0</v>
      </c>
      <c r="K189" s="223" t="s">
        <v>163</v>
      </c>
      <c r="L189" s="228"/>
      <c r="M189" s="229" t="s">
        <v>1</v>
      </c>
      <c r="N189" s="230" t="s">
        <v>40</v>
      </c>
      <c r="O189" s="88"/>
      <c r="P189" s="217">
        <f>O189*H189</f>
        <v>0</v>
      </c>
      <c r="Q189" s="217">
        <v>6.0000000000000002E-05</v>
      </c>
      <c r="R189" s="217">
        <f>Q189*H189</f>
        <v>0.0019200000000000001</v>
      </c>
      <c r="S189" s="217">
        <v>0</v>
      </c>
      <c r="T189" s="218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19" t="s">
        <v>137</v>
      </c>
      <c r="AT189" s="219" t="s">
        <v>134</v>
      </c>
      <c r="AU189" s="219" t="s">
        <v>82</v>
      </c>
      <c r="AY189" s="14" t="s">
        <v>120</v>
      </c>
      <c r="BE189" s="220">
        <f>IF(N189="základní",J189,0)</f>
        <v>0</v>
      </c>
      <c r="BF189" s="220">
        <f>IF(N189="snížená",J189,0)</f>
        <v>0</v>
      </c>
      <c r="BG189" s="220">
        <f>IF(N189="zákl. přenesená",J189,0)</f>
        <v>0</v>
      </c>
      <c r="BH189" s="220">
        <f>IF(N189="sníž. přenesená",J189,0)</f>
        <v>0</v>
      </c>
      <c r="BI189" s="220">
        <f>IF(N189="nulová",J189,0)</f>
        <v>0</v>
      </c>
      <c r="BJ189" s="14" t="s">
        <v>80</v>
      </c>
      <c r="BK189" s="220">
        <f>ROUND(I189*H189,2)</f>
        <v>0</v>
      </c>
      <c r="BL189" s="14" t="s">
        <v>127</v>
      </c>
      <c r="BM189" s="219" t="s">
        <v>332</v>
      </c>
    </row>
    <row r="190" s="2" customFormat="1" ht="24.15" customHeight="1">
      <c r="A190" s="35"/>
      <c r="B190" s="36"/>
      <c r="C190" s="221" t="s">
        <v>333</v>
      </c>
      <c r="D190" s="221" t="s">
        <v>134</v>
      </c>
      <c r="E190" s="222" t="s">
        <v>334</v>
      </c>
      <c r="F190" s="223" t="s">
        <v>335</v>
      </c>
      <c r="G190" s="224" t="s">
        <v>126</v>
      </c>
      <c r="H190" s="225">
        <v>448</v>
      </c>
      <c r="I190" s="226"/>
      <c r="J190" s="227">
        <f>ROUND(I190*H190,2)</f>
        <v>0</v>
      </c>
      <c r="K190" s="223" t="s">
        <v>1</v>
      </c>
      <c r="L190" s="228"/>
      <c r="M190" s="229" t="s">
        <v>1</v>
      </c>
      <c r="N190" s="230" t="s">
        <v>40</v>
      </c>
      <c r="O190" s="88"/>
      <c r="P190" s="217">
        <f>O190*H190</f>
        <v>0</v>
      </c>
      <c r="Q190" s="217">
        <v>0.00010000000000000001</v>
      </c>
      <c r="R190" s="217">
        <f>Q190*H190</f>
        <v>0.0448</v>
      </c>
      <c r="S190" s="217">
        <v>0</v>
      </c>
      <c r="T190" s="218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19" t="s">
        <v>137</v>
      </c>
      <c r="AT190" s="219" t="s">
        <v>134</v>
      </c>
      <c r="AU190" s="219" t="s">
        <v>82</v>
      </c>
      <c r="AY190" s="14" t="s">
        <v>120</v>
      </c>
      <c r="BE190" s="220">
        <f>IF(N190="základní",J190,0)</f>
        <v>0</v>
      </c>
      <c r="BF190" s="220">
        <f>IF(N190="snížená",J190,0)</f>
        <v>0</v>
      </c>
      <c r="BG190" s="220">
        <f>IF(N190="zákl. přenesená",J190,0)</f>
        <v>0</v>
      </c>
      <c r="BH190" s="220">
        <f>IF(N190="sníž. přenesená",J190,0)</f>
        <v>0</v>
      </c>
      <c r="BI190" s="220">
        <f>IF(N190="nulová",J190,0)</f>
        <v>0</v>
      </c>
      <c r="BJ190" s="14" t="s">
        <v>80</v>
      </c>
      <c r="BK190" s="220">
        <f>ROUND(I190*H190,2)</f>
        <v>0</v>
      </c>
      <c r="BL190" s="14" t="s">
        <v>127</v>
      </c>
      <c r="BM190" s="219" t="s">
        <v>336</v>
      </c>
    </row>
    <row r="191" s="2" customFormat="1">
      <c r="A191" s="35"/>
      <c r="B191" s="36"/>
      <c r="C191" s="37"/>
      <c r="D191" s="231" t="s">
        <v>196</v>
      </c>
      <c r="E191" s="37"/>
      <c r="F191" s="232" t="s">
        <v>337</v>
      </c>
      <c r="G191" s="37"/>
      <c r="H191" s="37"/>
      <c r="I191" s="233"/>
      <c r="J191" s="37"/>
      <c r="K191" s="37"/>
      <c r="L191" s="41"/>
      <c r="M191" s="234"/>
      <c r="N191" s="235"/>
      <c r="O191" s="88"/>
      <c r="P191" s="88"/>
      <c r="Q191" s="88"/>
      <c r="R191" s="88"/>
      <c r="S191" s="88"/>
      <c r="T191" s="89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T191" s="14" t="s">
        <v>196</v>
      </c>
      <c r="AU191" s="14" t="s">
        <v>82</v>
      </c>
    </row>
    <row r="192" s="2" customFormat="1" ht="14.4" customHeight="1">
      <c r="A192" s="35"/>
      <c r="B192" s="36"/>
      <c r="C192" s="221" t="s">
        <v>338</v>
      </c>
      <c r="D192" s="221" t="s">
        <v>134</v>
      </c>
      <c r="E192" s="222" t="s">
        <v>339</v>
      </c>
      <c r="F192" s="223" t="s">
        <v>340</v>
      </c>
      <c r="G192" s="224" t="s">
        <v>126</v>
      </c>
      <c r="H192" s="225">
        <v>640</v>
      </c>
      <c r="I192" s="226"/>
      <c r="J192" s="227">
        <f>ROUND(I192*H192,2)</f>
        <v>0</v>
      </c>
      <c r="K192" s="223" t="s">
        <v>1</v>
      </c>
      <c r="L192" s="228"/>
      <c r="M192" s="229" t="s">
        <v>1</v>
      </c>
      <c r="N192" s="230" t="s">
        <v>40</v>
      </c>
      <c r="O192" s="88"/>
      <c r="P192" s="217">
        <f>O192*H192</f>
        <v>0</v>
      </c>
      <c r="Q192" s="217">
        <v>0</v>
      </c>
      <c r="R192" s="217">
        <f>Q192*H192</f>
        <v>0</v>
      </c>
      <c r="S192" s="217">
        <v>0</v>
      </c>
      <c r="T192" s="218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19" t="s">
        <v>137</v>
      </c>
      <c r="AT192" s="219" t="s">
        <v>134</v>
      </c>
      <c r="AU192" s="219" t="s">
        <v>82</v>
      </c>
      <c r="AY192" s="14" t="s">
        <v>120</v>
      </c>
      <c r="BE192" s="220">
        <f>IF(N192="základní",J192,0)</f>
        <v>0</v>
      </c>
      <c r="BF192" s="220">
        <f>IF(N192="snížená",J192,0)</f>
        <v>0</v>
      </c>
      <c r="BG192" s="220">
        <f>IF(N192="zákl. přenesená",J192,0)</f>
        <v>0</v>
      </c>
      <c r="BH192" s="220">
        <f>IF(N192="sníž. přenesená",J192,0)</f>
        <v>0</v>
      </c>
      <c r="BI192" s="220">
        <f>IF(N192="nulová",J192,0)</f>
        <v>0</v>
      </c>
      <c r="BJ192" s="14" t="s">
        <v>80</v>
      </c>
      <c r="BK192" s="220">
        <f>ROUND(I192*H192,2)</f>
        <v>0</v>
      </c>
      <c r="BL192" s="14" t="s">
        <v>127</v>
      </c>
      <c r="BM192" s="219" t="s">
        <v>341</v>
      </c>
    </row>
    <row r="193" s="2" customFormat="1">
      <c r="A193" s="35"/>
      <c r="B193" s="36"/>
      <c r="C193" s="37"/>
      <c r="D193" s="231" t="s">
        <v>196</v>
      </c>
      <c r="E193" s="37"/>
      <c r="F193" s="232" t="s">
        <v>337</v>
      </c>
      <c r="G193" s="37"/>
      <c r="H193" s="37"/>
      <c r="I193" s="233"/>
      <c r="J193" s="37"/>
      <c r="K193" s="37"/>
      <c r="L193" s="41"/>
      <c r="M193" s="234"/>
      <c r="N193" s="235"/>
      <c r="O193" s="88"/>
      <c r="P193" s="88"/>
      <c r="Q193" s="88"/>
      <c r="R193" s="88"/>
      <c r="S193" s="88"/>
      <c r="T193" s="89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T193" s="14" t="s">
        <v>196</v>
      </c>
      <c r="AU193" s="14" t="s">
        <v>82</v>
      </c>
    </row>
    <row r="194" s="2" customFormat="1" ht="24.15" customHeight="1">
      <c r="A194" s="35"/>
      <c r="B194" s="36"/>
      <c r="C194" s="221" t="s">
        <v>342</v>
      </c>
      <c r="D194" s="221" t="s">
        <v>134</v>
      </c>
      <c r="E194" s="222" t="s">
        <v>343</v>
      </c>
      <c r="F194" s="223" t="s">
        <v>344</v>
      </c>
      <c r="G194" s="224" t="s">
        <v>126</v>
      </c>
      <c r="H194" s="225">
        <v>640</v>
      </c>
      <c r="I194" s="226"/>
      <c r="J194" s="227">
        <f>ROUND(I194*H194,2)</f>
        <v>0</v>
      </c>
      <c r="K194" s="223" t="s">
        <v>1</v>
      </c>
      <c r="L194" s="228"/>
      <c r="M194" s="229" t="s">
        <v>1</v>
      </c>
      <c r="N194" s="230" t="s">
        <v>40</v>
      </c>
      <c r="O194" s="88"/>
      <c r="P194" s="217">
        <f>O194*H194</f>
        <v>0</v>
      </c>
      <c r="Q194" s="217">
        <v>0</v>
      </c>
      <c r="R194" s="217">
        <f>Q194*H194</f>
        <v>0</v>
      </c>
      <c r="S194" s="217">
        <v>0</v>
      </c>
      <c r="T194" s="218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19" t="s">
        <v>137</v>
      </c>
      <c r="AT194" s="219" t="s">
        <v>134</v>
      </c>
      <c r="AU194" s="219" t="s">
        <v>82</v>
      </c>
      <c r="AY194" s="14" t="s">
        <v>120</v>
      </c>
      <c r="BE194" s="220">
        <f>IF(N194="základní",J194,0)</f>
        <v>0</v>
      </c>
      <c r="BF194" s="220">
        <f>IF(N194="snížená",J194,0)</f>
        <v>0</v>
      </c>
      <c r="BG194" s="220">
        <f>IF(N194="zákl. přenesená",J194,0)</f>
        <v>0</v>
      </c>
      <c r="BH194" s="220">
        <f>IF(N194="sníž. přenesená",J194,0)</f>
        <v>0</v>
      </c>
      <c r="BI194" s="220">
        <f>IF(N194="nulová",J194,0)</f>
        <v>0</v>
      </c>
      <c r="BJ194" s="14" t="s">
        <v>80</v>
      </c>
      <c r="BK194" s="220">
        <f>ROUND(I194*H194,2)</f>
        <v>0</v>
      </c>
      <c r="BL194" s="14" t="s">
        <v>127</v>
      </c>
      <c r="BM194" s="219" t="s">
        <v>345</v>
      </c>
    </row>
    <row r="195" s="2" customFormat="1">
      <c r="A195" s="35"/>
      <c r="B195" s="36"/>
      <c r="C195" s="37"/>
      <c r="D195" s="231" t="s">
        <v>196</v>
      </c>
      <c r="E195" s="37"/>
      <c r="F195" s="232" t="s">
        <v>346</v>
      </c>
      <c r="G195" s="37"/>
      <c r="H195" s="37"/>
      <c r="I195" s="233"/>
      <c r="J195" s="37"/>
      <c r="K195" s="37"/>
      <c r="L195" s="41"/>
      <c r="M195" s="234"/>
      <c r="N195" s="235"/>
      <c r="O195" s="88"/>
      <c r="P195" s="88"/>
      <c r="Q195" s="88"/>
      <c r="R195" s="88"/>
      <c r="S195" s="88"/>
      <c r="T195" s="89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T195" s="14" t="s">
        <v>196</v>
      </c>
      <c r="AU195" s="14" t="s">
        <v>82</v>
      </c>
    </row>
    <row r="196" s="2" customFormat="1" ht="14.4" customHeight="1">
      <c r="A196" s="35"/>
      <c r="B196" s="36"/>
      <c r="C196" s="221" t="s">
        <v>347</v>
      </c>
      <c r="D196" s="221" t="s">
        <v>134</v>
      </c>
      <c r="E196" s="222" t="s">
        <v>348</v>
      </c>
      <c r="F196" s="223" t="s">
        <v>349</v>
      </c>
      <c r="G196" s="224" t="s">
        <v>126</v>
      </c>
      <c r="H196" s="225">
        <v>64</v>
      </c>
      <c r="I196" s="226"/>
      <c r="J196" s="227">
        <f>ROUND(I196*H196,2)</f>
        <v>0</v>
      </c>
      <c r="K196" s="223" t="s">
        <v>1</v>
      </c>
      <c r="L196" s="228"/>
      <c r="M196" s="229" t="s">
        <v>1</v>
      </c>
      <c r="N196" s="230" t="s">
        <v>40</v>
      </c>
      <c r="O196" s="88"/>
      <c r="P196" s="217">
        <f>O196*H196</f>
        <v>0</v>
      </c>
      <c r="Q196" s="217">
        <v>0.00010000000000000001</v>
      </c>
      <c r="R196" s="217">
        <f>Q196*H196</f>
        <v>0.0064000000000000003</v>
      </c>
      <c r="S196" s="217">
        <v>0</v>
      </c>
      <c r="T196" s="218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19" t="s">
        <v>137</v>
      </c>
      <c r="AT196" s="219" t="s">
        <v>134</v>
      </c>
      <c r="AU196" s="219" t="s">
        <v>82</v>
      </c>
      <c r="AY196" s="14" t="s">
        <v>120</v>
      </c>
      <c r="BE196" s="220">
        <f>IF(N196="základní",J196,0)</f>
        <v>0</v>
      </c>
      <c r="BF196" s="220">
        <f>IF(N196="snížená",J196,0)</f>
        <v>0</v>
      </c>
      <c r="BG196" s="220">
        <f>IF(N196="zákl. přenesená",J196,0)</f>
        <v>0</v>
      </c>
      <c r="BH196" s="220">
        <f>IF(N196="sníž. přenesená",J196,0)</f>
        <v>0</v>
      </c>
      <c r="BI196" s="220">
        <f>IF(N196="nulová",J196,0)</f>
        <v>0</v>
      </c>
      <c r="BJ196" s="14" t="s">
        <v>80</v>
      </c>
      <c r="BK196" s="220">
        <f>ROUND(I196*H196,2)</f>
        <v>0</v>
      </c>
      <c r="BL196" s="14" t="s">
        <v>127</v>
      </c>
      <c r="BM196" s="219" t="s">
        <v>350</v>
      </c>
    </row>
    <row r="197" s="2" customFormat="1">
      <c r="A197" s="35"/>
      <c r="B197" s="36"/>
      <c r="C197" s="37"/>
      <c r="D197" s="231" t="s">
        <v>196</v>
      </c>
      <c r="E197" s="37"/>
      <c r="F197" s="232" t="s">
        <v>337</v>
      </c>
      <c r="G197" s="37"/>
      <c r="H197" s="37"/>
      <c r="I197" s="233"/>
      <c r="J197" s="37"/>
      <c r="K197" s="37"/>
      <c r="L197" s="41"/>
      <c r="M197" s="234"/>
      <c r="N197" s="235"/>
      <c r="O197" s="88"/>
      <c r="P197" s="88"/>
      <c r="Q197" s="88"/>
      <c r="R197" s="88"/>
      <c r="S197" s="88"/>
      <c r="T197" s="89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T197" s="14" t="s">
        <v>196</v>
      </c>
      <c r="AU197" s="14" t="s">
        <v>82</v>
      </c>
    </row>
    <row r="198" s="2" customFormat="1" ht="24.15" customHeight="1">
      <c r="A198" s="35"/>
      <c r="B198" s="36"/>
      <c r="C198" s="221" t="s">
        <v>351</v>
      </c>
      <c r="D198" s="221" t="s">
        <v>134</v>
      </c>
      <c r="E198" s="222" t="s">
        <v>352</v>
      </c>
      <c r="F198" s="223" t="s">
        <v>353</v>
      </c>
      <c r="G198" s="224" t="s">
        <v>126</v>
      </c>
      <c r="H198" s="225">
        <v>32</v>
      </c>
      <c r="I198" s="226"/>
      <c r="J198" s="227">
        <f>ROUND(I198*H198,2)</f>
        <v>0</v>
      </c>
      <c r="K198" s="223" t="s">
        <v>1</v>
      </c>
      <c r="L198" s="228"/>
      <c r="M198" s="229" t="s">
        <v>1</v>
      </c>
      <c r="N198" s="230" t="s">
        <v>40</v>
      </c>
      <c r="O198" s="88"/>
      <c r="P198" s="217">
        <f>O198*H198</f>
        <v>0</v>
      </c>
      <c r="Q198" s="217">
        <v>0.00010000000000000001</v>
      </c>
      <c r="R198" s="217">
        <f>Q198*H198</f>
        <v>0.0032000000000000002</v>
      </c>
      <c r="S198" s="217">
        <v>0</v>
      </c>
      <c r="T198" s="218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19" t="s">
        <v>137</v>
      </c>
      <c r="AT198" s="219" t="s">
        <v>134</v>
      </c>
      <c r="AU198" s="219" t="s">
        <v>82</v>
      </c>
      <c r="AY198" s="14" t="s">
        <v>120</v>
      </c>
      <c r="BE198" s="220">
        <f>IF(N198="základní",J198,0)</f>
        <v>0</v>
      </c>
      <c r="BF198" s="220">
        <f>IF(N198="snížená",J198,0)</f>
        <v>0</v>
      </c>
      <c r="BG198" s="220">
        <f>IF(N198="zákl. přenesená",J198,0)</f>
        <v>0</v>
      </c>
      <c r="BH198" s="220">
        <f>IF(N198="sníž. přenesená",J198,0)</f>
        <v>0</v>
      </c>
      <c r="BI198" s="220">
        <f>IF(N198="nulová",J198,0)</f>
        <v>0</v>
      </c>
      <c r="BJ198" s="14" t="s">
        <v>80</v>
      </c>
      <c r="BK198" s="220">
        <f>ROUND(I198*H198,2)</f>
        <v>0</v>
      </c>
      <c r="BL198" s="14" t="s">
        <v>127</v>
      </c>
      <c r="BM198" s="219" t="s">
        <v>354</v>
      </c>
    </row>
    <row r="199" s="2" customFormat="1">
      <c r="A199" s="35"/>
      <c r="B199" s="36"/>
      <c r="C199" s="37"/>
      <c r="D199" s="231" t="s">
        <v>196</v>
      </c>
      <c r="E199" s="37"/>
      <c r="F199" s="232" t="s">
        <v>337</v>
      </c>
      <c r="G199" s="37"/>
      <c r="H199" s="37"/>
      <c r="I199" s="233"/>
      <c r="J199" s="37"/>
      <c r="K199" s="37"/>
      <c r="L199" s="41"/>
      <c r="M199" s="234"/>
      <c r="N199" s="235"/>
      <c r="O199" s="88"/>
      <c r="P199" s="88"/>
      <c r="Q199" s="88"/>
      <c r="R199" s="88"/>
      <c r="S199" s="88"/>
      <c r="T199" s="89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T199" s="14" t="s">
        <v>196</v>
      </c>
      <c r="AU199" s="14" t="s">
        <v>82</v>
      </c>
    </row>
    <row r="200" s="2" customFormat="1" ht="49.05" customHeight="1">
      <c r="A200" s="35"/>
      <c r="B200" s="36"/>
      <c r="C200" s="208" t="s">
        <v>355</v>
      </c>
      <c r="D200" s="208" t="s">
        <v>123</v>
      </c>
      <c r="E200" s="209" t="s">
        <v>356</v>
      </c>
      <c r="F200" s="210" t="s">
        <v>357</v>
      </c>
      <c r="G200" s="211" t="s">
        <v>126</v>
      </c>
      <c r="H200" s="212">
        <v>544</v>
      </c>
      <c r="I200" s="213"/>
      <c r="J200" s="214">
        <f>ROUND(I200*H200,2)</f>
        <v>0</v>
      </c>
      <c r="K200" s="210" t="s">
        <v>163</v>
      </c>
      <c r="L200" s="41"/>
      <c r="M200" s="215" t="s">
        <v>1</v>
      </c>
      <c r="N200" s="216" t="s">
        <v>40</v>
      </c>
      <c r="O200" s="88"/>
      <c r="P200" s="217">
        <f>O200*H200</f>
        <v>0</v>
      </c>
      <c r="Q200" s="217">
        <v>0</v>
      </c>
      <c r="R200" s="217">
        <f>Q200*H200</f>
        <v>0</v>
      </c>
      <c r="S200" s="217">
        <v>0</v>
      </c>
      <c r="T200" s="218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19" t="s">
        <v>127</v>
      </c>
      <c r="AT200" s="219" t="s">
        <v>123</v>
      </c>
      <c r="AU200" s="219" t="s">
        <v>82</v>
      </c>
      <c r="AY200" s="14" t="s">
        <v>120</v>
      </c>
      <c r="BE200" s="220">
        <f>IF(N200="základní",J200,0)</f>
        <v>0</v>
      </c>
      <c r="BF200" s="220">
        <f>IF(N200="snížená",J200,0)</f>
        <v>0</v>
      </c>
      <c r="BG200" s="220">
        <f>IF(N200="zákl. přenesená",J200,0)</f>
        <v>0</v>
      </c>
      <c r="BH200" s="220">
        <f>IF(N200="sníž. přenesená",J200,0)</f>
        <v>0</v>
      </c>
      <c r="BI200" s="220">
        <f>IF(N200="nulová",J200,0)</f>
        <v>0</v>
      </c>
      <c r="BJ200" s="14" t="s">
        <v>80</v>
      </c>
      <c r="BK200" s="220">
        <f>ROUND(I200*H200,2)</f>
        <v>0</v>
      </c>
      <c r="BL200" s="14" t="s">
        <v>127</v>
      </c>
      <c r="BM200" s="219" t="s">
        <v>358</v>
      </c>
    </row>
    <row r="201" s="2" customFormat="1" ht="14.4" customHeight="1">
      <c r="A201" s="35"/>
      <c r="B201" s="36"/>
      <c r="C201" s="221" t="s">
        <v>359</v>
      </c>
      <c r="D201" s="221" t="s">
        <v>134</v>
      </c>
      <c r="E201" s="222" t="s">
        <v>360</v>
      </c>
      <c r="F201" s="223" t="s">
        <v>361</v>
      </c>
      <c r="G201" s="224" t="s">
        <v>126</v>
      </c>
      <c r="H201" s="225">
        <v>32</v>
      </c>
      <c r="I201" s="226"/>
      <c r="J201" s="227">
        <f>ROUND(I201*H201,2)</f>
        <v>0</v>
      </c>
      <c r="K201" s="223" t="s">
        <v>163</v>
      </c>
      <c r="L201" s="228"/>
      <c r="M201" s="229" t="s">
        <v>1</v>
      </c>
      <c r="N201" s="230" t="s">
        <v>40</v>
      </c>
      <c r="O201" s="88"/>
      <c r="P201" s="217">
        <f>O201*H201</f>
        <v>0</v>
      </c>
      <c r="Q201" s="217">
        <v>1.0000000000000001E-05</v>
      </c>
      <c r="R201" s="217">
        <f>Q201*H201</f>
        <v>0.00032000000000000003</v>
      </c>
      <c r="S201" s="217">
        <v>0</v>
      </c>
      <c r="T201" s="218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19" t="s">
        <v>137</v>
      </c>
      <c r="AT201" s="219" t="s">
        <v>134</v>
      </c>
      <c r="AU201" s="219" t="s">
        <v>82</v>
      </c>
      <c r="AY201" s="14" t="s">
        <v>120</v>
      </c>
      <c r="BE201" s="220">
        <f>IF(N201="základní",J201,0)</f>
        <v>0</v>
      </c>
      <c r="BF201" s="220">
        <f>IF(N201="snížená",J201,0)</f>
        <v>0</v>
      </c>
      <c r="BG201" s="220">
        <f>IF(N201="zákl. přenesená",J201,0)</f>
        <v>0</v>
      </c>
      <c r="BH201" s="220">
        <f>IF(N201="sníž. přenesená",J201,0)</f>
        <v>0</v>
      </c>
      <c r="BI201" s="220">
        <f>IF(N201="nulová",J201,0)</f>
        <v>0</v>
      </c>
      <c r="BJ201" s="14" t="s">
        <v>80</v>
      </c>
      <c r="BK201" s="220">
        <f>ROUND(I201*H201,2)</f>
        <v>0</v>
      </c>
      <c r="BL201" s="14" t="s">
        <v>127</v>
      </c>
      <c r="BM201" s="219" t="s">
        <v>362</v>
      </c>
    </row>
    <row r="202" s="2" customFormat="1" ht="14.4" customHeight="1">
      <c r="A202" s="35"/>
      <c r="B202" s="36"/>
      <c r="C202" s="221" t="s">
        <v>363</v>
      </c>
      <c r="D202" s="221" t="s">
        <v>134</v>
      </c>
      <c r="E202" s="222" t="s">
        <v>364</v>
      </c>
      <c r="F202" s="223" t="s">
        <v>365</v>
      </c>
      <c r="G202" s="224" t="s">
        <v>126</v>
      </c>
      <c r="H202" s="225">
        <v>32</v>
      </c>
      <c r="I202" s="226"/>
      <c r="J202" s="227">
        <f>ROUND(I202*H202,2)</f>
        <v>0</v>
      </c>
      <c r="K202" s="223" t="s">
        <v>163</v>
      </c>
      <c r="L202" s="228"/>
      <c r="M202" s="229" t="s">
        <v>1</v>
      </c>
      <c r="N202" s="230" t="s">
        <v>40</v>
      </c>
      <c r="O202" s="88"/>
      <c r="P202" s="217">
        <f>O202*H202</f>
        <v>0</v>
      </c>
      <c r="Q202" s="217">
        <v>0.00010000000000000001</v>
      </c>
      <c r="R202" s="217">
        <f>Q202*H202</f>
        <v>0.0032000000000000002</v>
      </c>
      <c r="S202" s="217">
        <v>0</v>
      </c>
      <c r="T202" s="218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19" t="s">
        <v>137</v>
      </c>
      <c r="AT202" s="219" t="s">
        <v>134</v>
      </c>
      <c r="AU202" s="219" t="s">
        <v>82</v>
      </c>
      <c r="AY202" s="14" t="s">
        <v>120</v>
      </c>
      <c r="BE202" s="220">
        <f>IF(N202="základní",J202,0)</f>
        <v>0</v>
      </c>
      <c r="BF202" s="220">
        <f>IF(N202="snížená",J202,0)</f>
        <v>0</v>
      </c>
      <c r="BG202" s="220">
        <f>IF(N202="zákl. přenesená",J202,0)</f>
        <v>0</v>
      </c>
      <c r="BH202" s="220">
        <f>IF(N202="sníž. přenesená",J202,0)</f>
        <v>0</v>
      </c>
      <c r="BI202" s="220">
        <f>IF(N202="nulová",J202,0)</f>
        <v>0</v>
      </c>
      <c r="BJ202" s="14" t="s">
        <v>80</v>
      </c>
      <c r="BK202" s="220">
        <f>ROUND(I202*H202,2)</f>
        <v>0</v>
      </c>
      <c r="BL202" s="14" t="s">
        <v>127</v>
      </c>
      <c r="BM202" s="219" t="s">
        <v>366</v>
      </c>
    </row>
    <row r="203" s="2" customFormat="1" ht="204.9" customHeight="1">
      <c r="A203" s="35"/>
      <c r="B203" s="36"/>
      <c r="C203" s="221" t="s">
        <v>367</v>
      </c>
      <c r="D203" s="221" t="s">
        <v>134</v>
      </c>
      <c r="E203" s="222" t="s">
        <v>368</v>
      </c>
      <c r="F203" s="223" t="s">
        <v>369</v>
      </c>
      <c r="G203" s="224" t="s">
        <v>126</v>
      </c>
      <c r="H203" s="225">
        <v>32</v>
      </c>
      <c r="I203" s="226"/>
      <c r="J203" s="227">
        <f>ROUND(I203*H203,2)</f>
        <v>0</v>
      </c>
      <c r="K203" s="223" t="s">
        <v>1</v>
      </c>
      <c r="L203" s="228"/>
      <c r="M203" s="229" t="s">
        <v>1</v>
      </c>
      <c r="N203" s="230" t="s">
        <v>40</v>
      </c>
      <c r="O203" s="88"/>
      <c r="P203" s="217">
        <f>O203*H203</f>
        <v>0</v>
      </c>
      <c r="Q203" s="217">
        <v>0</v>
      </c>
      <c r="R203" s="217">
        <f>Q203*H203</f>
        <v>0</v>
      </c>
      <c r="S203" s="217">
        <v>0</v>
      </c>
      <c r="T203" s="218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19" t="s">
        <v>137</v>
      </c>
      <c r="AT203" s="219" t="s">
        <v>134</v>
      </c>
      <c r="AU203" s="219" t="s">
        <v>82</v>
      </c>
      <c r="AY203" s="14" t="s">
        <v>120</v>
      </c>
      <c r="BE203" s="220">
        <f>IF(N203="základní",J203,0)</f>
        <v>0</v>
      </c>
      <c r="BF203" s="220">
        <f>IF(N203="snížená",J203,0)</f>
        <v>0</v>
      </c>
      <c r="BG203" s="220">
        <f>IF(N203="zákl. přenesená",J203,0)</f>
        <v>0</v>
      </c>
      <c r="BH203" s="220">
        <f>IF(N203="sníž. přenesená",J203,0)</f>
        <v>0</v>
      </c>
      <c r="BI203" s="220">
        <f>IF(N203="nulová",J203,0)</f>
        <v>0</v>
      </c>
      <c r="BJ203" s="14" t="s">
        <v>80</v>
      </c>
      <c r="BK203" s="220">
        <f>ROUND(I203*H203,2)</f>
        <v>0</v>
      </c>
      <c r="BL203" s="14" t="s">
        <v>127</v>
      </c>
      <c r="BM203" s="219" t="s">
        <v>370</v>
      </c>
    </row>
    <row r="204" s="2" customFormat="1" ht="204.9" customHeight="1">
      <c r="A204" s="35"/>
      <c r="B204" s="36"/>
      <c r="C204" s="221" t="s">
        <v>371</v>
      </c>
      <c r="D204" s="221" t="s">
        <v>134</v>
      </c>
      <c r="E204" s="222" t="s">
        <v>372</v>
      </c>
      <c r="F204" s="223" t="s">
        <v>373</v>
      </c>
      <c r="G204" s="224" t="s">
        <v>126</v>
      </c>
      <c r="H204" s="225">
        <v>32</v>
      </c>
      <c r="I204" s="226"/>
      <c r="J204" s="227">
        <f>ROUND(I204*H204,2)</f>
        <v>0</v>
      </c>
      <c r="K204" s="223" t="s">
        <v>1</v>
      </c>
      <c r="L204" s="228"/>
      <c r="M204" s="229" t="s">
        <v>1</v>
      </c>
      <c r="N204" s="230" t="s">
        <v>40</v>
      </c>
      <c r="O204" s="88"/>
      <c r="P204" s="217">
        <f>O204*H204</f>
        <v>0</v>
      </c>
      <c r="Q204" s="217">
        <v>0</v>
      </c>
      <c r="R204" s="217">
        <f>Q204*H204</f>
        <v>0</v>
      </c>
      <c r="S204" s="217">
        <v>0</v>
      </c>
      <c r="T204" s="218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19" t="s">
        <v>137</v>
      </c>
      <c r="AT204" s="219" t="s">
        <v>134</v>
      </c>
      <c r="AU204" s="219" t="s">
        <v>82</v>
      </c>
      <c r="AY204" s="14" t="s">
        <v>120</v>
      </c>
      <c r="BE204" s="220">
        <f>IF(N204="základní",J204,0)</f>
        <v>0</v>
      </c>
      <c r="BF204" s="220">
        <f>IF(N204="snížená",J204,0)</f>
        <v>0</v>
      </c>
      <c r="BG204" s="220">
        <f>IF(N204="zákl. přenesená",J204,0)</f>
        <v>0</v>
      </c>
      <c r="BH204" s="220">
        <f>IF(N204="sníž. přenesená",J204,0)</f>
        <v>0</v>
      </c>
      <c r="BI204" s="220">
        <f>IF(N204="nulová",J204,0)</f>
        <v>0</v>
      </c>
      <c r="BJ204" s="14" t="s">
        <v>80</v>
      </c>
      <c r="BK204" s="220">
        <f>ROUND(I204*H204,2)</f>
        <v>0</v>
      </c>
      <c r="BL204" s="14" t="s">
        <v>127</v>
      </c>
      <c r="BM204" s="219" t="s">
        <v>374</v>
      </c>
    </row>
    <row r="205" s="2" customFormat="1" ht="37.8" customHeight="1">
      <c r="A205" s="35"/>
      <c r="B205" s="36"/>
      <c r="C205" s="221" t="s">
        <v>375</v>
      </c>
      <c r="D205" s="221" t="s">
        <v>134</v>
      </c>
      <c r="E205" s="222" t="s">
        <v>376</v>
      </c>
      <c r="F205" s="223" t="s">
        <v>377</v>
      </c>
      <c r="G205" s="224" t="s">
        <v>126</v>
      </c>
      <c r="H205" s="225">
        <v>32</v>
      </c>
      <c r="I205" s="226"/>
      <c r="J205" s="227">
        <f>ROUND(I205*H205,2)</f>
        <v>0</v>
      </c>
      <c r="K205" s="223" t="s">
        <v>1</v>
      </c>
      <c r="L205" s="228"/>
      <c r="M205" s="229" t="s">
        <v>1</v>
      </c>
      <c r="N205" s="230" t="s">
        <v>40</v>
      </c>
      <c r="O205" s="88"/>
      <c r="P205" s="217">
        <f>O205*H205</f>
        <v>0</v>
      </c>
      <c r="Q205" s="217">
        <v>0</v>
      </c>
      <c r="R205" s="217">
        <f>Q205*H205</f>
        <v>0</v>
      </c>
      <c r="S205" s="217">
        <v>0</v>
      </c>
      <c r="T205" s="218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19" t="s">
        <v>137</v>
      </c>
      <c r="AT205" s="219" t="s">
        <v>134</v>
      </c>
      <c r="AU205" s="219" t="s">
        <v>82</v>
      </c>
      <c r="AY205" s="14" t="s">
        <v>120</v>
      </c>
      <c r="BE205" s="220">
        <f>IF(N205="základní",J205,0)</f>
        <v>0</v>
      </c>
      <c r="BF205" s="220">
        <f>IF(N205="snížená",J205,0)</f>
        <v>0</v>
      </c>
      <c r="BG205" s="220">
        <f>IF(N205="zákl. přenesená",J205,0)</f>
        <v>0</v>
      </c>
      <c r="BH205" s="220">
        <f>IF(N205="sníž. přenesená",J205,0)</f>
        <v>0</v>
      </c>
      <c r="BI205" s="220">
        <f>IF(N205="nulová",J205,0)</f>
        <v>0</v>
      </c>
      <c r="BJ205" s="14" t="s">
        <v>80</v>
      </c>
      <c r="BK205" s="220">
        <f>ROUND(I205*H205,2)</f>
        <v>0</v>
      </c>
      <c r="BL205" s="14" t="s">
        <v>127</v>
      </c>
      <c r="BM205" s="219" t="s">
        <v>378</v>
      </c>
    </row>
    <row r="206" s="2" customFormat="1" ht="90.75" customHeight="1">
      <c r="A206" s="35"/>
      <c r="B206" s="36"/>
      <c r="C206" s="221" t="s">
        <v>379</v>
      </c>
      <c r="D206" s="221" t="s">
        <v>134</v>
      </c>
      <c r="E206" s="222" t="s">
        <v>380</v>
      </c>
      <c r="F206" s="223" t="s">
        <v>381</v>
      </c>
      <c r="G206" s="224" t="s">
        <v>126</v>
      </c>
      <c r="H206" s="225">
        <v>32</v>
      </c>
      <c r="I206" s="226"/>
      <c r="J206" s="227">
        <f>ROUND(I206*H206,2)</f>
        <v>0</v>
      </c>
      <c r="K206" s="223" t="s">
        <v>1</v>
      </c>
      <c r="L206" s="228"/>
      <c r="M206" s="229" t="s">
        <v>1</v>
      </c>
      <c r="N206" s="230" t="s">
        <v>40</v>
      </c>
      <c r="O206" s="88"/>
      <c r="P206" s="217">
        <f>O206*H206</f>
        <v>0</v>
      </c>
      <c r="Q206" s="217">
        <v>0</v>
      </c>
      <c r="R206" s="217">
        <f>Q206*H206</f>
        <v>0</v>
      </c>
      <c r="S206" s="217">
        <v>0</v>
      </c>
      <c r="T206" s="218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19" t="s">
        <v>137</v>
      </c>
      <c r="AT206" s="219" t="s">
        <v>134</v>
      </c>
      <c r="AU206" s="219" t="s">
        <v>82</v>
      </c>
      <c r="AY206" s="14" t="s">
        <v>120</v>
      </c>
      <c r="BE206" s="220">
        <f>IF(N206="základní",J206,0)</f>
        <v>0</v>
      </c>
      <c r="BF206" s="220">
        <f>IF(N206="snížená",J206,0)</f>
        <v>0</v>
      </c>
      <c r="BG206" s="220">
        <f>IF(N206="zákl. přenesená",J206,0)</f>
        <v>0</v>
      </c>
      <c r="BH206" s="220">
        <f>IF(N206="sníž. přenesená",J206,0)</f>
        <v>0</v>
      </c>
      <c r="BI206" s="220">
        <f>IF(N206="nulová",J206,0)</f>
        <v>0</v>
      </c>
      <c r="BJ206" s="14" t="s">
        <v>80</v>
      </c>
      <c r="BK206" s="220">
        <f>ROUND(I206*H206,2)</f>
        <v>0</v>
      </c>
      <c r="BL206" s="14" t="s">
        <v>127</v>
      </c>
      <c r="BM206" s="219" t="s">
        <v>382</v>
      </c>
    </row>
    <row r="207" s="2" customFormat="1" ht="90.75" customHeight="1">
      <c r="A207" s="35"/>
      <c r="B207" s="36"/>
      <c r="C207" s="221" t="s">
        <v>383</v>
      </c>
      <c r="D207" s="221" t="s">
        <v>134</v>
      </c>
      <c r="E207" s="222" t="s">
        <v>384</v>
      </c>
      <c r="F207" s="223" t="s">
        <v>385</v>
      </c>
      <c r="G207" s="224" t="s">
        <v>126</v>
      </c>
      <c r="H207" s="225">
        <v>64</v>
      </c>
      <c r="I207" s="226"/>
      <c r="J207" s="227">
        <f>ROUND(I207*H207,2)</f>
        <v>0</v>
      </c>
      <c r="K207" s="223" t="s">
        <v>1</v>
      </c>
      <c r="L207" s="228"/>
      <c r="M207" s="229" t="s">
        <v>1</v>
      </c>
      <c r="N207" s="230" t="s">
        <v>40</v>
      </c>
      <c r="O207" s="88"/>
      <c r="P207" s="217">
        <f>O207*H207</f>
        <v>0</v>
      </c>
      <c r="Q207" s="217">
        <v>0</v>
      </c>
      <c r="R207" s="217">
        <f>Q207*H207</f>
        <v>0</v>
      </c>
      <c r="S207" s="217">
        <v>0</v>
      </c>
      <c r="T207" s="218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19" t="s">
        <v>137</v>
      </c>
      <c r="AT207" s="219" t="s">
        <v>134</v>
      </c>
      <c r="AU207" s="219" t="s">
        <v>82</v>
      </c>
      <c r="AY207" s="14" t="s">
        <v>120</v>
      </c>
      <c r="BE207" s="220">
        <f>IF(N207="základní",J207,0)</f>
        <v>0</v>
      </c>
      <c r="BF207" s="220">
        <f>IF(N207="snížená",J207,0)</f>
        <v>0</v>
      </c>
      <c r="BG207" s="220">
        <f>IF(N207="zákl. přenesená",J207,0)</f>
        <v>0</v>
      </c>
      <c r="BH207" s="220">
        <f>IF(N207="sníž. přenesená",J207,0)</f>
        <v>0</v>
      </c>
      <c r="BI207" s="220">
        <f>IF(N207="nulová",J207,0)</f>
        <v>0</v>
      </c>
      <c r="BJ207" s="14" t="s">
        <v>80</v>
      </c>
      <c r="BK207" s="220">
        <f>ROUND(I207*H207,2)</f>
        <v>0</v>
      </c>
      <c r="BL207" s="14" t="s">
        <v>127</v>
      </c>
      <c r="BM207" s="219" t="s">
        <v>386</v>
      </c>
    </row>
    <row r="208" s="2" customFormat="1" ht="101.25" customHeight="1">
      <c r="A208" s="35"/>
      <c r="B208" s="36"/>
      <c r="C208" s="221" t="s">
        <v>387</v>
      </c>
      <c r="D208" s="221" t="s">
        <v>134</v>
      </c>
      <c r="E208" s="222" t="s">
        <v>388</v>
      </c>
      <c r="F208" s="223" t="s">
        <v>389</v>
      </c>
      <c r="G208" s="224" t="s">
        <v>126</v>
      </c>
      <c r="H208" s="225">
        <v>32</v>
      </c>
      <c r="I208" s="226"/>
      <c r="J208" s="227">
        <f>ROUND(I208*H208,2)</f>
        <v>0</v>
      </c>
      <c r="K208" s="223" t="s">
        <v>1</v>
      </c>
      <c r="L208" s="228"/>
      <c r="M208" s="229" t="s">
        <v>1</v>
      </c>
      <c r="N208" s="230" t="s">
        <v>40</v>
      </c>
      <c r="O208" s="88"/>
      <c r="P208" s="217">
        <f>O208*H208</f>
        <v>0</v>
      </c>
      <c r="Q208" s="217">
        <v>0</v>
      </c>
      <c r="R208" s="217">
        <f>Q208*H208</f>
        <v>0</v>
      </c>
      <c r="S208" s="217">
        <v>0</v>
      </c>
      <c r="T208" s="218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19" t="s">
        <v>137</v>
      </c>
      <c r="AT208" s="219" t="s">
        <v>134</v>
      </c>
      <c r="AU208" s="219" t="s">
        <v>82</v>
      </c>
      <c r="AY208" s="14" t="s">
        <v>120</v>
      </c>
      <c r="BE208" s="220">
        <f>IF(N208="základní",J208,0)</f>
        <v>0</v>
      </c>
      <c r="BF208" s="220">
        <f>IF(N208="snížená",J208,0)</f>
        <v>0</v>
      </c>
      <c r="BG208" s="220">
        <f>IF(N208="zákl. přenesená",J208,0)</f>
        <v>0</v>
      </c>
      <c r="BH208" s="220">
        <f>IF(N208="sníž. přenesená",J208,0)</f>
        <v>0</v>
      </c>
      <c r="BI208" s="220">
        <f>IF(N208="nulová",J208,0)</f>
        <v>0</v>
      </c>
      <c r="BJ208" s="14" t="s">
        <v>80</v>
      </c>
      <c r="BK208" s="220">
        <f>ROUND(I208*H208,2)</f>
        <v>0</v>
      </c>
      <c r="BL208" s="14" t="s">
        <v>127</v>
      </c>
      <c r="BM208" s="219" t="s">
        <v>390</v>
      </c>
    </row>
    <row r="209" s="2" customFormat="1" ht="14.4" customHeight="1">
      <c r="A209" s="35"/>
      <c r="B209" s="36"/>
      <c r="C209" s="221" t="s">
        <v>391</v>
      </c>
      <c r="D209" s="221" t="s">
        <v>134</v>
      </c>
      <c r="E209" s="222" t="s">
        <v>392</v>
      </c>
      <c r="F209" s="223" t="s">
        <v>393</v>
      </c>
      <c r="G209" s="224" t="s">
        <v>126</v>
      </c>
      <c r="H209" s="225">
        <v>192</v>
      </c>
      <c r="I209" s="226"/>
      <c r="J209" s="227">
        <f>ROUND(I209*H209,2)</f>
        <v>0</v>
      </c>
      <c r="K209" s="223" t="s">
        <v>1</v>
      </c>
      <c r="L209" s="228"/>
      <c r="M209" s="229" t="s">
        <v>1</v>
      </c>
      <c r="N209" s="230" t="s">
        <v>40</v>
      </c>
      <c r="O209" s="88"/>
      <c r="P209" s="217">
        <f>O209*H209</f>
        <v>0</v>
      </c>
      <c r="Q209" s="217">
        <v>0</v>
      </c>
      <c r="R209" s="217">
        <f>Q209*H209</f>
        <v>0</v>
      </c>
      <c r="S209" s="217">
        <v>0</v>
      </c>
      <c r="T209" s="218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19" t="s">
        <v>137</v>
      </c>
      <c r="AT209" s="219" t="s">
        <v>134</v>
      </c>
      <c r="AU209" s="219" t="s">
        <v>82</v>
      </c>
      <c r="AY209" s="14" t="s">
        <v>120</v>
      </c>
      <c r="BE209" s="220">
        <f>IF(N209="základní",J209,0)</f>
        <v>0</v>
      </c>
      <c r="BF209" s="220">
        <f>IF(N209="snížená",J209,0)</f>
        <v>0</v>
      </c>
      <c r="BG209" s="220">
        <f>IF(N209="zákl. přenesená",J209,0)</f>
        <v>0</v>
      </c>
      <c r="BH209" s="220">
        <f>IF(N209="sníž. přenesená",J209,0)</f>
        <v>0</v>
      </c>
      <c r="BI209" s="220">
        <f>IF(N209="nulová",J209,0)</f>
        <v>0</v>
      </c>
      <c r="BJ209" s="14" t="s">
        <v>80</v>
      </c>
      <c r="BK209" s="220">
        <f>ROUND(I209*H209,2)</f>
        <v>0</v>
      </c>
      <c r="BL209" s="14" t="s">
        <v>127</v>
      </c>
      <c r="BM209" s="219" t="s">
        <v>394</v>
      </c>
    </row>
    <row r="210" s="2" customFormat="1" ht="14.4" customHeight="1">
      <c r="A210" s="35"/>
      <c r="B210" s="36"/>
      <c r="C210" s="221" t="s">
        <v>395</v>
      </c>
      <c r="D210" s="221" t="s">
        <v>134</v>
      </c>
      <c r="E210" s="222" t="s">
        <v>396</v>
      </c>
      <c r="F210" s="223" t="s">
        <v>397</v>
      </c>
      <c r="G210" s="224" t="s">
        <v>126</v>
      </c>
      <c r="H210" s="225">
        <v>192</v>
      </c>
      <c r="I210" s="226"/>
      <c r="J210" s="227">
        <f>ROUND(I210*H210,2)</f>
        <v>0</v>
      </c>
      <c r="K210" s="223" t="s">
        <v>1</v>
      </c>
      <c r="L210" s="228"/>
      <c r="M210" s="229" t="s">
        <v>1</v>
      </c>
      <c r="N210" s="230" t="s">
        <v>40</v>
      </c>
      <c r="O210" s="88"/>
      <c r="P210" s="217">
        <f>O210*H210</f>
        <v>0</v>
      </c>
      <c r="Q210" s="217">
        <v>0</v>
      </c>
      <c r="R210" s="217">
        <f>Q210*H210</f>
        <v>0</v>
      </c>
      <c r="S210" s="217">
        <v>0</v>
      </c>
      <c r="T210" s="218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19" t="s">
        <v>137</v>
      </c>
      <c r="AT210" s="219" t="s">
        <v>134</v>
      </c>
      <c r="AU210" s="219" t="s">
        <v>82</v>
      </c>
      <c r="AY210" s="14" t="s">
        <v>120</v>
      </c>
      <c r="BE210" s="220">
        <f>IF(N210="základní",J210,0)</f>
        <v>0</v>
      </c>
      <c r="BF210" s="220">
        <f>IF(N210="snížená",J210,0)</f>
        <v>0</v>
      </c>
      <c r="BG210" s="220">
        <f>IF(N210="zákl. přenesená",J210,0)</f>
        <v>0</v>
      </c>
      <c r="BH210" s="220">
        <f>IF(N210="sníž. přenesená",J210,0)</f>
        <v>0</v>
      </c>
      <c r="BI210" s="220">
        <f>IF(N210="nulová",J210,0)</f>
        <v>0</v>
      </c>
      <c r="BJ210" s="14" t="s">
        <v>80</v>
      </c>
      <c r="BK210" s="220">
        <f>ROUND(I210*H210,2)</f>
        <v>0</v>
      </c>
      <c r="BL210" s="14" t="s">
        <v>127</v>
      </c>
      <c r="BM210" s="219" t="s">
        <v>398</v>
      </c>
    </row>
    <row r="211" s="2" customFormat="1" ht="14.4" customHeight="1">
      <c r="A211" s="35"/>
      <c r="B211" s="36"/>
      <c r="C211" s="221" t="s">
        <v>399</v>
      </c>
      <c r="D211" s="221" t="s">
        <v>134</v>
      </c>
      <c r="E211" s="222" t="s">
        <v>400</v>
      </c>
      <c r="F211" s="223" t="s">
        <v>401</v>
      </c>
      <c r="G211" s="224" t="s">
        <v>126</v>
      </c>
      <c r="H211" s="225">
        <v>224</v>
      </c>
      <c r="I211" s="226"/>
      <c r="J211" s="227">
        <f>ROUND(I211*H211,2)</f>
        <v>0</v>
      </c>
      <c r="K211" s="223" t="s">
        <v>1</v>
      </c>
      <c r="L211" s="228"/>
      <c r="M211" s="229" t="s">
        <v>1</v>
      </c>
      <c r="N211" s="230" t="s">
        <v>40</v>
      </c>
      <c r="O211" s="88"/>
      <c r="P211" s="217">
        <f>O211*H211</f>
        <v>0</v>
      </c>
      <c r="Q211" s="217">
        <v>0</v>
      </c>
      <c r="R211" s="217">
        <f>Q211*H211</f>
        <v>0</v>
      </c>
      <c r="S211" s="217">
        <v>0</v>
      </c>
      <c r="T211" s="218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19" t="s">
        <v>137</v>
      </c>
      <c r="AT211" s="219" t="s">
        <v>134</v>
      </c>
      <c r="AU211" s="219" t="s">
        <v>82</v>
      </c>
      <c r="AY211" s="14" t="s">
        <v>120</v>
      </c>
      <c r="BE211" s="220">
        <f>IF(N211="základní",J211,0)</f>
        <v>0</v>
      </c>
      <c r="BF211" s="220">
        <f>IF(N211="snížená",J211,0)</f>
        <v>0</v>
      </c>
      <c r="BG211" s="220">
        <f>IF(N211="zákl. přenesená",J211,0)</f>
        <v>0</v>
      </c>
      <c r="BH211" s="220">
        <f>IF(N211="sníž. přenesená",J211,0)</f>
        <v>0</v>
      </c>
      <c r="BI211" s="220">
        <f>IF(N211="nulová",J211,0)</f>
        <v>0</v>
      </c>
      <c r="BJ211" s="14" t="s">
        <v>80</v>
      </c>
      <c r="BK211" s="220">
        <f>ROUND(I211*H211,2)</f>
        <v>0</v>
      </c>
      <c r="BL211" s="14" t="s">
        <v>127</v>
      </c>
      <c r="BM211" s="219" t="s">
        <v>402</v>
      </c>
    </row>
    <row r="212" s="2" customFormat="1" ht="24.15" customHeight="1">
      <c r="A212" s="35"/>
      <c r="B212" s="36"/>
      <c r="C212" s="208" t="s">
        <v>403</v>
      </c>
      <c r="D212" s="208" t="s">
        <v>123</v>
      </c>
      <c r="E212" s="209" t="s">
        <v>404</v>
      </c>
      <c r="F212" s="210" t="s">
        <v>405</v>
      </c>
      <c r="G212" s="211" t="s">
        <v>126</v>
      </c>
      <c r="H212" s="212">
        <v>64</v>
      </c>
      <c r="I212" s="213"/>
      <c r="J212" s="214">
        <f>ROUND(I212*H212,2)</f>
        <v>0</v>
      </c>
      <c r="K212" s="210" t="s">
        <v>163</v>
      </c>
      <c r="L212" s="41"/>
      <c r="M212" s="215" t="s">
        <v>1</v>
      </c>
      <c r="N212" s="216" t="s">
        <v>40</v>
      </c>
      <c r="O212" s="88"/>
      <c r="P212" s="217">
        <f>O212*H212</f>
        <v>0</v>
      </c>
      <c r="Q212" s="217">
        <v>0</v>
      </c>
      <c r="R212" s="217">
        <f>Q212*H212</f>
        <v>0</v>
      </c>
      <c r="S212" s="217">
        <v>0</v>
      </c>
      <c r="T212" s="218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19" t="s">
        <v>127</v>
      </c>
      <c r="AT212" s="219" t="s">
        <v>123</v>
      </c>
      <c r="AU212" s="219" t="s">
        <v>82</v>
      </c>
      <c r="AY212" s="14" t="s">
        <v>120</v>
      </c>
      <c r="BE212" s="220">
        <f>IF(N212="základní",J212,0)</f>
        <v>0</v>
      </c>
      <c r="BF212" s="220">
        <f>IF(N212="snížená",J212,0)</f>
        <v>0</v>
      </c>
      <c r="BG212" s="220">
        <f>IF(N212="zákl. přenesená",J212,0)</f>
        <v>0</v>
      </c>
      <c r="BH212" s="220">
        <f>IF(N212="sníž. přenesená",J212,0)</f>
        <v>0</v>
      </c>
      <c r="BI212" s="220">
        <f>IF(N212="nulová",J212,0)</f>
        <v>0</v>
      </c>
      <c r="BJ212" s="14" t="s">
        <v>80</v>
      </c>
      <c r="BK212" s="220">
        <f>ROUND(I212*H212,2)</f>
        <v>0</v>
      </c>
      <c r="BL212" s="14" t="s">
        <v>127</v>
      </c>
      <c r="BM212" s="219" t="s">
        <v>406</v>
      </c>
    </row>
    <row r="213" s="2" customFormat="1" ht="14.4" customHeight="1">
      <c r="A213" s="35"/>
      <c r="B213" s="36"/>
      <c r="C213" s="221" t="s">
        <v>407</v>
      </c>
      <c r="D213" s="221" t="s">
        <v>134</v>
      </c>
      <c r="E213" s="222" t="s">
        <v>408</v>
      </c>
      <c r="F213" s="223" t="s">
        <v>409</v>
      </c>
      <c r="G213" s="224" t="s">
        <v>126</v>
      </c>
      <c r="H213" s="225">
        <v>32</v>
      </c>
      <c r="I213" s="226"/>
      <c r="J213" s="227">
        <f>ROUND(I213*H213,2)</f>
        <v>0</v>
      </c>
      <c r="K213" s="223" t="s">
        <v>1</v>
      </c>
      <c r="L213" s="228"/>
      <c r="M213" s="229" t="s">
        <v>1</v>
      </c>
      <c r="N213" s="230" t="s">
        <v>40</v>
      </c>
      <c r="O213" s="88"/>
      <c r="P213" s="217">
        <f>O213*H213</f>
        <v>0</v>
      </c>
      <c r="Q213" s="217">
        <v>0</v>
      </c>
      <c r="R213" s="217">
        <f>Q213*H213</f>
        <v>0</v>
      </c>
      <c r="S213" s="217">
        <v>0</v>
      </c>
      <c r="T213" s="218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19" t="s">
        <v>137</v>
      </c>
      <c r="AT213" s="219" t="s">
        <v>134</v>
      </c>
      <c r="AU213" s="219" t="s">
        <v>82</v>
      </c>
      <c r="AY213" s="14" t="s">
        <v>120</v>
      </c>
      <c r="BE213" s="220">
        <f>IF(N213="základní",J213,0)</f>
        <v>0</v>
      </c>
      <c r="BF213" s="220">
        <f>IF(N213="snížená",J213,0)</f>
        <v>0</v>
      </c>
      <c r="BG213" s="220">
        <f>IF(N213="zákl. přenesená",J213,0)</f>
        <v>0</v>
      </c>
      <c r="BH213" s="220">
        <f>IF(N213="sníž. přenesená",J213,0)</f>
        <v>0</v>
      </c>
      <c r="BI213" s="220">
        <f>IF(N213="nulová",J213,0)</f>
        <v>0</v>
      </c>
      <c r="BJ213" s="14" t="s">
        <v>80</v>
      </c>
      <c r="BK213" s="220">
        <f>ROUND(I213*H213,2)</f>
        <v>0</v>
      </c>
      <c r="BL213" s="14" t="s">
        <v>127</v>
      </c>
      <c r="BM213" s="219" t="s">
        <v>410</v>
      </c>
    </row>
    <row r="214" s="2" customFormat="1" ht="24.15" customHeight="1">
      <c r="A214" s="35"/>
      <c r="B214" s="36"/>
      <c r="C214" s="221" t="s">
        <v>411</v>
      </c>
      <c r="D214" s="221" t="s">
        <v>134</v>
      </c>
      <c r="E214" s="222" t="s">
        <v>412</v>
      </c>
      <c r="F214" s="223" t="s">
        <v>413</v>
      </c>
      <c r="G214" s="224" t="s">
        <v>126</v>
      </c>
      <c r="H214" s="225">
        <v>32</v>
      </c>
      <c r="I214" s="226"/>
      <c r="J214" s="227">
        <f>ROUND(I214*H214,2)</f>
        <v>0</v>
      </c>
      <c r="K214" s="223" t="s">
        <v>1</v>
      </c>
      <c r="L214" s="228"/>
      <c r="M214" s="229" t="s">
        <v>1</v>
      </c>
      <c r="N214" s="230" t="s">
        <v>40</v>
      </c>
      <c r="O214" s="88"/>
      <c r="P214" s="217">
        <f>O214*H214</f>
        <v>0</v>
      </c>
      <c r="Q214" s="217">
        <v>0</v>
      </c>
      <c r="R214" s="217">
        <f>Q214*H214</f>
        <v>0</v>
      </c>
      <c r="S214" s="217">
        <v>0</v>
      </c>
      <c r="T214" s="218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19" t="s">
        <v>137</v>
      </c>
      <c r="AT214" s="219" t="s">
        <v>134</v>
      </c>
      <c r="AU214" s="219" t="s">
        <v>82</v>
      </c>
      <c r="AY214" s="14" t="s">
        <v>120</v>
      </c>
      <c r="BE214" s="220">
        <f>IF(N214="základní",J214,0)</f>
        <v>0</v>
      </c>
      <c r="BF214" s="220">
        <f>IF(N214="snížená",J214,0)</f>
        <v>0</v>
      </c>
      <c r="BG214" s="220">
        <f>IF(N214="zákl. přenesená",J214,0)</f>
        <v>0</v>
      </c>
      <c r="BH214" s="220">
        <f>IF(N214="sníž. přenesená",J214,0)</f>
        <v>0</v>
      </c>
      <c r="BI214" s="220">
        <f>IF(N214="nulová",J214,0)</f>
        <v>0</v>
      </c>
      <c r="BJ214" s="14" t="s">
        <v>80</v>
      </c>
      <c r="BK214" s="220">
        <f>ROUND(I214*H214,2)</f>
        <v>0</v>
      </c>
      <c r="BL214" s="14" t="s">
        <v>127</v>
      </c>
      <c r="BM214" s="219" t="s">
        <v>414</v>
      </c>
    </row>
    <row r="215" s="2" customFormat="1" ht="14.4" customHeight="1">
      <c r="A215" s="35"/>
      <c r="B215" s="36"/>
      <c r="C215" s="221" t="s">
        <v>415</v>
      </c>
      <c r="D215" s="221" t="s">
        <v>134</v>
      </c>
      <c r="E215" s="222" t="s">
        <v>416</v>
      </c>
      <c r="F215" s="223" t="s">
        <v>417</v>
      </c>
      <c r="G215" s="224" t="s">
        <v>131</v>
      </c>
      <c r="H215" s="225">
        <v>154</v>
      </c>
      <c r="I215" s="226"/>
      <c r="J215" s="227">
        <f>ROUND(I215*H215,2)</f>
        <v>0</v>
      </c>
      <c r="K215" s="223" t="s">
        <v>1</v>
      </c>
      <c r="L215" s="228"/>
      <c r="M215" s="229" t="s">
        <v>1</v>
      </c>
      <c r="N215" s="230" t="s">
        <v>40</v>
      </c>
      <c r="O215" s="88"/>
      <c r="P215" s="217">
        <f>O215*H215</f>
        <v>0</v>
      </c>
      <c r="Q215" s="217">
        <v>0</v>
      </c>
      <c r="R215" s="217">
        <f>Q215*H215</f>
        <v>0</v>
      </c>
      <c r="S215" s="217">
        <v>0</v>
      </c>
      <c r="T215" s="218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19" t="s">
        <v>137</v>
      </c>
      <c r="AT215" s="219" t="s">
        <v>134</v>
      </c>
      <c r="AU215" s="219" t="s">
        <v>82</v>
      </c>
      <c r="AY215" s="14" t="s">
        <v>120</v>
      </c>
      <c r="BE215" s="220">
        <f>IF(N215="základní",J215,0)</f>
        <v>0</v>
      </c>
      <c r="BF215" s="220">
        <f>IF(N215="snížená",J215,0)</f>
        <v>0</v>
      </c>
      <c r="BG215" s="220">
        <f>IF(N215="zákl. přenesená",J215,0)</f>
        <v>0</v>
      </c>
      <c r="BH215" s="220">
        <f>IF(N215="sníž. přenesená",J215,0)</f>
        <v>0</v>
      </c>
      <c r="BI215" s="220">
        <f>IF(N215="nulová",J215,0)</f>
        <v>0</v>
      </c>
      <c r="BJ215" s="14" t="s">
        <v>80</v>
      </c>
      <c r="BK215" s="220">
        <f>ROUND(I215*H215,2)</f>
        <v>0</v>
      </c>
      <c r="BL215" s="14" t="s">
        <v>127</v>
      </c>
      <c r="BM215" s="219" t="s">
        <v>418</v>
      </c>
    </row>
    <row r="216" s="2" customFormat="1" ht="37.8" customHeight="1">
      <c r="A216" s="35"/>
      <c r="B216" s="36"/>
      <c r="C216" s="208" t="s">
        <v>419</v>
      </c>
      <c r="D216" s="208" t="s">
        <v>123</v>
      </c>
      <c r="E216" s="209" t="s">
        <v>420</v>
      </c>
      <c r="F216" s="210" t="s">
        <v>421</v>
      </c>
      <c r="G216" s="211" t="s">
        <v>126</v>
      </c>
      <c r="H216" s="212">
        <v>192</v>
      </c>
      <c r="I216" s="213"/>
      <c r="J216" s="214">
        <f>ROUND(I216*H216,2)</f>
        <v>0</v>
      </c>
      <c r="K216" s="210" t="s">
        <v>163</v>
      </c>
      <c r="L216" s="41"/>
      <c r="M216" s="215" t="s">
        <v>1</v>
      </c>
      <c r="N216" s="216" t="s">
        <v>40</v>
      </c>
      <c r="O216" s="88"/>
      <c r="P216" s="217">
        <f>O216*H216</f>
        <v>0</v>
      </c>
      <c r="Q216" s="217">
        <v>0</v>
      </c>
      <c r="R216" s="217">
        <f>Q216*H216</f>
        <v>0</v>
      </c>
      <c r="S216" s="217">
        <v>0</v>
      </c>
      <c r="T216" s="218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19" t="s">
        <v>127</v>
      </c>
      <c r="AT216" s="219" t="s">
        <v>123</v>
      </c>
      <c r="AU216" s="219" t="s">
        <v>82</v>
      </c>
      <c r="AY216" s="14" t="s">
        <v>120</v>
      </c>
      <c r="BE216" s="220">
        <f>IF(N216="základní",J216,0)</f>
        <v>0</v>
      </c>
      <c r="BF216" s="220">
        <f>IF(N216="snížená",J216,0)</f>
        <v>0</v>
      </c>
      <c r="BG216" s="220">
        <f>IF(N216="zákl. přenesená",J216,0)</f>
        <v>0</v>
      </c>
      <c r="BH216" s="220">
        <f>IF(N216="sníž. přenesená",J216,0)</f>
        <v>0</v>
      </c>
      <c r="BI216" s="220">
        <f>IF(N216="nulová",J216,0)</f>
        <v>0</v>
      </c>
      <c r="BJ216" s="14" t="s">
        <v>80</v>
      </c>
      <c r="BK216" s="220">
        <f>ROUND(I216*H216,2)</f>
        <v>0</v>
      </c>
      <c r="BL216" s="14" t="s">
        <v>127</v>
      </c>
      <c r="BM216" s="219" t="s">
        <v>422</v>
      </c>
    </row>
    <row r="217" s="2" customFormat="1" ht="49.05" customHeight="1">
      <c r="A217" s="35"/>
      <c r="B217" s="36"/>
      <c r="C217" s="208" t="s">
        <v>423</v>
      </c>
      <c r="D217" s="208" t="s">
        <v>123</v>
      </c>
      <c r="E217" s="209" t="s">
        <v>424</v>
      </c>
      <c r="F217" s="210" t="s">
        <v>425</v>
      </c>
      <c r="G217" s="211" t="s">
        <v>131</v>
      </c>
      <c r="H217" s="212">
        <v>2400</v>
      </c>
      <c r="I217" s="213"/>
      <c r="J217" s="214">
        <f>ROUND(I217*H217,2)</f>
        <v>0</v>
      </c>
      <c r="K217" s="210" t="s">
        <v>236</v>
      </c>
      <c r="L217" s="41"/>
      <c r="M217" s="215" t="s">
        <v>1</v>
      </c>
      <c r="N217" s="216" t="s">
        <v>40</v>
      </c>
      <c r="O217" s="88"/>
      <c r="P217" s="217">
        <f>O217*H217</f>
        <v>0</v>
      </c>
      <c r="Q217" s="217">
        <v>0</v>
      </c>
      <c r="R217" s="217">
        <f>Q217*H217</f>
        <v>0</v>
      </c>
      <c r="S217" s="217">
        <v>0</v>
      </c>
      <c r="T217" s="218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19" t="s">
        <v>127</v>
      </c>
      <c r="AT217" s="219" t="s">
        <v>123</v>
      </c>
      <c r="AU217" s="219" t="s">
        <v>82</v>
      </c>
      <c r="AY217" s="14" t="s">
        <v>120</v>
      </c>
      <c r="BE217" s="220">
        <f>IF(N217="základní",J217,0)</f>
        <v>0</v>
      </c>
      <c r="BF217" s="220">
        <f>IF(N217="snížená",J217,0)</f>
        <v>0</v>
      </c>
      <c r="BG217" s="220">
        <f>IF(N217="zákl. přenesená",J217,0)</f>
        <v>0</v>
      </c>
      <c r="BH217" s="220">
        <f>IF(N217="sníž. přenesená",J217,0)</f>
        <v>0</v>
      </c>
      <c r="BI217" s="220">
        <f>IF(N217="nulová",J217,0)</f>
        <v>0</v>
      </c>
      <c r="BJ217" s="14" t="s">
        <v>80</v>
      </c>
      <c r="BK217" s="220">
        <f>ROUND(I217*H217,2)</f>
        <v>0</v>
      </c>
      <c r="BL217" s="14" t="s">
        <v>127</v>
      </c>
      <c r="BM217" s="219" t="s">
        <v>426</v>
      </c>
    </row>
    <row r="218" s="2" customFormat="1" ht="24.15" customHeight="1">
      <c r="A218" s="35"/>
      <c r="B218" s="36"/>
      <c r="C218" s="208" t="s">
        <v>427</v>
      </c>
      <c r="D218" s="208" t="s">
        <v>123</v>
      </c>
      <c r="E218" s="209" t="s">
        <v>428</v>
      </c>
      <c r="F218" s="210" t="s">
        <v>429</v>
      </c>
      <c r="G218" s="211" t="s">
        <v>131</v>
      </c>
      <c r="H218" s="212">
        <v>240</v>
      </c>
      <c r="I218" s="213"/>
      <c r="J218" s="214">
        <f>ROUND(I218*H218,2)</f>
        <v>0</v>
      </c>
      <c r="K218" s="210" t="s">
        <v>163</v>
      </c>
      <c r="L218" s="41"/>
      <c r="M218" s="215" t="s">
        <v>1</v>
      </c>
      <c r="N218" s="216" t="s">
        <v>40</v>
      </c>
      <c r="O218" s="88"/>
      <c r="P218" s="217">
        <f>O218*H218</f>
        <v>0</v>
      </c>
      <c r="Q218" s="217">
        <v>0</v>
      </c>
      <c r="R218" s="217">
        <f>Q218*H218</f>
        <v>0</v>
      </c>
      <c r="S218" s="217">
        <v>0</v>
      </c>
      <c r="T218" s="218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19" t="s">
        <v>127</v>
      </c>
      <c r="AT218" s="219" t="s">
        <v>123</v>
      </c>
      <c r="AU218" s="219" t="s">
        <v>82</v>
      </c>
      <c r="AY218" s="14" t="s">
        <v>120</v>
      </c>
      <c r="BE218" s="220">
        <f>IF(N218="základní",J218,0)</f>
        <v>0</v>
      </c>
      <c r="BF218" s="220">
        <f>IF(N218="snížená",J218,0)</f>
        <v>0</v>
      </c>
      <c r="BG218" s="220">
        <f>IF(N218="zákl. přenesená",J218,0)</f>
        <v>0</v>
      </c>
      <c r="BH218" s="220">
        <f>IF(N218="sníž. přenesená",J218,0)</f>
        <v>0</v>
      </c>
      <c r="BI218" s="220">
        <f>IF(N218="nulová",J218,0)</f>
        <v>0</v>
      </c>
      <c r="BJ218" s="14" t="s">
        <v>80</v>
      </c>
      <c r="BK218" s="220">
        <f>ROUND(I218*H218,2)</f>
        <v>0</v>
      </c>
      <c r="BL218" s="14" t="s">
        <v>127</v>
      </c>
      <c r="BM218" s="219" t="s">
        <v>430</v>
      </c>
    </row>
    <row r="219" s="2" customFormat="1" ht="24.15" customHeight="1">
      <c r="A219" s="35"/>
      <c r="B219" s="36"/>
      <c r="C219" s="221" t="s">
        <v>431</v>
      </c>
      <c r="D219" s="221" t="s">
        <v>134</v>
      </c>
      <c r="E219" s="222" t="s">
        <v>432</v>
      </c>
      <c r="F219" s="223" t="s">
        <v>433</v>
      </c>
      <c r="G219" s="224" t="s">
        <v>131</v>
      </c>
      <c r="H219" s="225">
        <v>240</v>
      </c>
      <c r="I219" s="226"/>
      <c r="J219" s="227">
        <f>ROUND(I219*H219,2)</f>
        <v>0</v>
      </c>
      <c r="K219" s="223" t="s">
        <v>1</v>
      </c>
      <c r="L219" s="228"/>
      <c r="M219" s="229" t="s">
        <v>1</v>
      </c>
      <c r="N219" s="230" t="s">
        <v>40</v>
      </c>
      <c r="O219" s="88"/>
      <c r="P219" s="217">
        <f>O219*H219</f>
        <v>0</v>
      </c>
      <c r="Q219" s="217">
        <v>0</v>
      </c>
      <c r="R219" s="217">
        <f>Q219*H219</f>
        <v>0</v>
      </c>
      <c r="S219" s="217">
        <v>0</v>
      </c>
      <c r="T219" s="218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19" t="s">
        <v>137</v>
      </c>
      <c r="AT219" s="219" t="s">
        <v>134</v>
      </c>
      <c r="AU219" s="219" t="s">
        <v>82</v>
      </c>
      <c r="AY219" s="14" t="s">
        <v>120</v>
      </c>
      <c r="BE219" s="220">
        <f>IF(N219="základní",J219,0)</f>
        <v>0</v>
      </c>
      <c r="BF219" s="220">
        <f>IF(N219="snížená",J219,0)</f>
        <v>0</v>
      </c>
      <c r="BG219" s="220">
        <f>IF(N219="zákl. přenesená",J219,0)</f>
        <v>0</v>
      </c>
      <c r="BH219" s="220">
        <f>IF(N219="sníž. přenesená",J219,0)</f>
        <v>0</v>
      </c>
      <c r="BI219" s="220">
        <f>IF(N219="nulová",J219,0)</f>
        <v>0</v>
      </c>
      <c r="BJ219" s="14" t="s">
        <v>80</v>
      </c>
      <c r="BK219" s="220">
        <f>ROUND(I219*H219,2)</f>
        <v>0</v>
      </c>
      <c r="BL219" s="14" t="s">
        <v>127</v>
      </c>
      <c r="BM219" s="219" t="s">
        <v>434</v>
      </c>
    </row>
    <row r="220" s="2" customFormat="1" ht="14.4" customHeight="1">
      <c r="A220" s="35"/>
      <c r="B220" s="36"/>
      <c r="C220" s="208" t="s">
        <v>435</v>
      </c>
      <c r="D220" s="208" t="s">
        <v>123</v>
      </c>
      <c r="E220" s="209" t="s">
        <v>436</v>
      </c>
      <c r="F220" s="210" t="s">
        <v>437</v>
      </c>
      <c r="G220" s="211" t="s">
        <v>438</v>
      </c>
      <c r="H220" s="212">
        <v>1</v>
      </c>
      <c r="I220" s="213"/>
      <c r="J220" s="214">
        <f>ROUND(I220*H220,2)</f>
        <v>0</v>
      </c>
      <c r="K220" s="210" t="s">
        <v>1</v>
      </c>
      <c r="L220" s="41"/>
      <c r="M220" s="215" t="s">
        <v>1</v>
      </c>
      <c r="N220" s="216" t="s">
        <v>40</v>
      </c>
      <c r="O220" s="88"/>
      <c r="P220" s="217">
        <f>O220*H220</f>
        <v>0</v>
      </c>
      <c r="Q220" s="217">
        <v>0</v>
      </c>
      <c r="R220" s="217">
        <f>Q220*H220</f>
        <v>0</v>
      </c>
      <c r="S220" s="217">
        <v>0</v>
      </c>
      <c r="T220" s="218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19" t="s">
        <v>127</v>
      </c>
      <c r="AT220" s="219" t="s">
        <v>123</v>
      </c>
      <c r="AU220" s="219" t="s">
        <v>82</v>
      </c>
      <c r="AY220" s="14" t="s">
        <v>120</v>
      </c>
      <c r="BE220" s="220">
        <f>IF(N220="základní",J220,0)</f>
        <v>0</v>
      </c>
      <c r="BF220" s="220">
        <f>IF(N220="snížená",J220,0)</f>
        <v>0</v>
      </c>
      <c r="BG220" s="220">
        <f>IF(N220="zákl. přenesená",J220,0)</f>
        <v>0</v>
      </c>
      <c r="BH220" s="220">
        <f>IF(N220="sníž. přenesená",J220,0)</f>
        <v>0</v>
      </c>
      <c r="BI220" s="220">
        <f>IF(N220="nulová",J220,0)</f>
        <v>0</v>
      </c>
      <c r="BJ220" s="14" t="s">
        <v>80</v>
      </c>
      <c r="BK220" s="220">
        <f>ROUND(I220*H220,2)</f>
        <v>0</v>
      </c>
      <c r="BL220" s="14" t="s">
        <v>127</v>
      </c>
      <c r="BM220" s="219" t="s">
        <v>439</v>
      </c>
    </row>
    <row r="221" s="2" customFormat="1" ht="24.15" customHeight="1">
      <c r="A221" s="35"/>
      <c r="B221" s="36"/>
      <c r="C221" s="208" t="s">
        <v>440</v>
      </c>
      <c r="D221" s="208" t="s">
        <v>123</v>
      </c>
      <c r="E221" s="209" t="s">
        <v>441</v>
      </c>
      <c r="F221" s="210" t="s">
        <v>442</v>
      </c>
      <c r="G221" s="211" t="s">
        <v>438</v>
      </c>
      <c r="H221" s="212">
        <v>1</v>
      </c>
      <c r="I221" s="213"/>
      <c r="J221" s="214">
        <f>ROUND(I221*H221,2)</f>
        <v>0</v>
      </c>
      <c r="K221" s="210" t="s">
        <v>1</v>
      </c>
      <c r="L221" s="41"/>
      <c r="M221" s="215" t="s">
        <v>1</v>
      </c>
      <c r="N221" s="216" t="s">
        <v>40</v>
      </c>
      <c r="O221" s="88"/>
      <c r="P221" s="217">
        <f>O221*H221</f>
        <v>0</v>
      </c>
      <c r="Q221" s="217">
        <v>0</v>
      </c>
      <c r="R221" s="217">
        <f>Q221*H221</f>
        <v>0</v>
      </c>
      <c r="S221" s="217">
        <v>0</v>
      </c>
      <c r="T221" s="218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19" t="s">
        <v>127</v>
      </c>
      <c r="AT221" s="219" t="s">
        <v>123</v>
      </c>
      <c r="AU221" s="219" t="s">
        <v>82</v>
      </c>
      <c r="AY221" s="14" t="s">
        <v>120</v>
      </c>
      <c r="BE221" s="220">
        <f>IF(N221="základní",J221,0)</f>
        <v>0</v>
      </c>
      <c r="BF221" s="220">
        <f>IF(N221="snížená",J221,0)</f>
        <v>0</v>
      </c>
      <c r="BG221" s="220">
        <f>IF(N221="zákl. přenesená",J221,0)</f>
        <v>0</v>
      </c>
      <c r="BH221" s="220">
        <f>IF(N221="sníž. přenesená",J221,0)</f>
        <v>0</v>
      </c>
      <c r="BI221" s="220">
        <f>IF(N221="nulová",J221,0)</f>
        <v>0</v>
      </c>
      <c r="BJ221" s="14" t="s">
        <v>80</v>
      </c>
      <c r="BK221" s="220">
        <f>ROUND(I221*H221,2)</f>
        <v>0</v>
      </c>
      <c r="BL221" s="14" t="s">
        <v>127</v>
      </c>
      <c r="BM221" s="219" t="s">
        <v>443</v>
      </c>
    </row>
    <row r="222" s="2" customFormat="1" ht="14.4" customHeight="1">
      <c r="A222" s="35"/>
      <c r="B222" s="36"/>
      <c r="C222" s="208" t="s">
        <v>444</v>
      </c>
      <c r="D222" s="208" t="s">
        <v>123</v>
      </c>
      <c r="E222" s="209" t="s">
        <v>445</v>
      </c>
      <c r="F222" s="210" t="s">
        <v>446</v>
      </c>
      <c r="G222" s="211" t="s">
        <v>126</v>
      </c>
      <c r="H222" s="212">
        <v>32</v>
      </c>
      <c r="I222" s="213"/>
      <c r="J222" s="214">
        <f>ROUND(I222*H222,2)</f>
        <v>0</v>
      </c>
      <c r="K222" s="210" t="s">
        <v>1</v>
      </c>
      <c r="L222" s="41"/>
      <c r="M222" s="215" t="s">
        <v>1</v>
      </c>
      <c r="N222" s="216" t="s">
        <v>40</v>
      </c>
      <c r="O222" s="88"/>
      <c r="P222" s="217">
        <f>O222*H222</f>
        <v>0</v>
      </c>
      <c r="Q222" s="217">
        <v>0</v>
      </c>
      <c r="R222" s="217">
        <f>Q222*H222</f>
        <v>0</v>
      </c>
      <c r="S222" s="217">
        <v>0</v>
      </c>
      <c r="T222" s="218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19" t="s">
        <v>127</v>
      </c>
      <c r="AT222" s="219" t="s">
        <v>123</v>
      </c>
      <c r="AU222" s="219" t="s">
        <v>82</v>
      </c>
      <c r="AY222" s="14" t="s">
        <v>120</v>
      </c>
      <c r="BE222" s="220">
        <f>IF(N222="základní",J222,0)</f>
        <v>0</v>
      </c>
      <c r="BF222" s="220">
        <f>IF(N222="snížená",J222,0)</f>
        <v>0</v>
      </c>
      <c r="BG222" s="220">
        <f>IF(N222="zákl. přenesená",J222,0)</f>
        <v>0</v>
      </c>
      <c r="BH222" s="220">
        <f>IF(N222="sníž. přenesená",J222,0)</f>
        <v>0</v>
      </c>
      <c r="BI222" s="220">
        <f>IF(N222="nulová",J222,0)</f>
        <v>0</v>
      </c>
      <c r="BJ222" s="14" t="s">
        <v>80</v>
      </c>
      <c r="BK222" s="220">
        <f>ROUND(I222*H222,2)</f>
        <v>0</v>
      </c>
      <c r="BL222" s="14" t="s">
        <v>127</v>
      </c>
      <c r="BM222" s="219" t="s">
        <v>447</v>
      </c>
    </row>
    <row r="223" s="2" customFormat="1" ht="14.4" customHeight="1">
      <c r="A223" s="35"/>
      <c r="B223" s="36"/>
      <c r="C223" s="221" t="s">
        <v>448</v>
      </c>
      <c r="D223" s="221" t="s">
        <v>134</v>
      </c>
      <c r="E223" s="222" t="s">
        <v>449</v>
      </c>
      <c r="F223" s="223" t="s">
        <v>450</v>
      </c>
      <c r="G223" s="224" t="s">
        <v>126</v>
      </c>
      <c r="H223" s="225">
        <v>32</v>
      </c>
      <c r="I223" s="226"/>
      <c r="J223" s="227">
        <f>ROUND(I223*H223,2)</f>
        <v>0</v>
      </c>
      <c r="K223" s="223" t="s">
        <v>1</v>
      </c>
      <c r="L223" s="228"/>
      <c r="M223" s="229" t="s">
        <v>1</v>
      </c>
      <c r="N223" s="230" t="s">
        <v>40</v>
      </c>
      <c r="O223" s="88"/>
      <c r="P223" s="217">
        <f>O223*H223</f>
        <v>0</v>
      </c>
      <c r="Q223" s="217">
        <v>0</v>
      </c>
      <c r="R223" s="217">
        <f>Q223*H223</f>
        <v>0</v>
      </c>
      <c r="S223" s="217">
        <v>0</v>
      </c>
      <c r="T223" s="218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19" t="s">
        <v>137</v>
      </c>
      <c r="AT223" s="219" t="s">
        <v>134</v>
      </c>
      <c r="AU223" s="219" t="s">
        <v>82</v>
      </c>
      <c r="AY223" s="14" t="s">
        <v>120</v>
      </c>
      <c r="BE223" s="220">
        <f>IF(N223="základní",J223,0)</f>
        <v>0</v>
      </c>
      <c r="BF223" s="220">
        <f>IF(N223="snížená",J223,0)</f>
        <v>0</v>
      </c>
      <c r="BG223" s="220">
        <f>IF(N223="zákl. přenesená",J223,0)</f>
        <v>0</v>
      </c>
      <c r="BH223" s="220">
        <f>IF(N223="sníž. přenesená",J223,0)</f>
        <v>0</v>
      </c>
      <c r="BI223" s="220">
        <f>IF(N223="nulová",J223,0)</f>
        <v>0</v>
      </c>
      <c r="BJ223" s="14" t="s">
        <v>80</v>
      </c>
      <c r="BK223" s="220">
        <f>ROUND(I223*H223,2)</f>
        <v>0</v>
      </c>
      <c r="BL223" s="14" t="s">
        <v>127</v>
      </c>
      <c r="BM223" s="219" t="s">
        <v>451</v>
      </c>
    </row>
    <row r="224" s="12" customFormat="1" ht="22.8" customHeight="1">
      <c r="A224" s="12"/>
      <c r="B224" s="192"/>
      <c r="C224" s="193"/>
      <c r="D224" s="194" t="s">
        <v>74</v>
      </c>
      <c r="E224" s="206" t="s">
        <v>452</v>
      </c>
      <c r="F224" s="206" t="s">
        <v>453</v>
      </c>
      <c r="G224" s="193"/>
      <c r="H224" s="193"/>
      <c r="I224" s="196"/>
      <c r="J224" s="207">
        <f>BK224</f>
        <v>0</v>
      </c>
      <c r="K224" s="193"/>
      <c r="L224" s="198"/>
      <c r="M224" s="199"/>
      <c r="N224" s="200"/>
      <c r="O224" s="200"/>
      <c r="P224" s="201">
        <f>P225</f>
        <v>0</v>
      </c>
      <c r="Q224" s="200"/>
      <c r="R224" s="201">
        <f>R225</f>
        <v>0</v>
      </c>
      <c r="S224" s="200"/>
      <c r="T224" s="202">
        <f>T225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3" t="s">
        <v>82</v>
      </c>
      <c r="AT224" s="204" t="s">
        <v>74</v>
      </c>
      <c r="AU224" s="204" t="s">
        <v>80</v>
      </c>
      <c r="AY224" s="203" t="s">
        <v>120</v>
      </c>
      <c r="BK224" s="205">
        <f>BK225</f>
        <v>0</v>
      </c>
    </row>
    <row r="225" s="2" customFormat="1" ht="24.15" customHeight="1">
      <c r="A225" s="35"/>
      <c r="B225" s="36"/>
      <c r="C225" s="208" t="s">
        <v>454</v>
      </c>
      <c r="D225" s="208" t="s">
        <v>123</v>
      </c>
      <c r="E225" s="209" t="s">
        <v>455</v>
      </c>
      <c r="F225" s="210" t="s">
        <v>456</v>
      </c>
      <c r="G225" s="211" t="s">
        <v>126</v>
      </c>
      <c r="H225" s="212">
        <v>32</v>
      </c>
      <c r="I225" s="213"/>
      <c r="J225" s="214">
        <f>ROUND(I225*H225,2)</f>
        <v>0</v>
      </c>
      <c r="K225" s="210" t="s">
        <v>163</v>
      </c>
      <c r="L225" s="41"/>
      <c r="M225" s="215" t="s">
        <v>1</v>
      </c>
      <c r="N225" s="216" t="s">
        <v>40</v>
      </c>
      <c r="O225" s="88"/>
      <c r="P225" s="217">
        <f>O225*H225</f>
        <v>0</v>
      </c>
      <c r="Q225" s="217">
        <v>0</v>
      </c>
      <c r="R225" s="217">
        <f>Q225*H225</f>
        <v>0</v>
      </c>
      <c r="S225" s="217">
        <v>0</v>
      </c>
      <c r="T225" s="218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19" t="s">
        <v>127</v>
      </c>
      <c r="AT225" s="219" t="s">
        <v>123</v>
      </c>
      <c r="AU225" s="219" t="s">
        <v>82</v>
      </c>
      <c r="AY225" s="14" t="s">
        <v>120</v>
      </c>
      <c r="BE225" s="220">
        <f>IF(N225="základní",J225,0)</f>
        <v>0</v>
      </c>
      <c r="BF225" s="220">
        <f>IF(N225="snížená",J225,0)</f>
        <v>0</v>
      </c>
      <c r="BG225" s="220">
        <f>IF(N225="zákl. přenesená",J225,0)</f>
        <v>0</v>
      </c>
      <c r="BH225" s="220">
        <f>IF(N225="sníž. přenesená",J225,0)</f>
        <v>0</v>
      </c>
      <c r="BI225" s="220">
        <f>IF(N225="nulová",J225,0)</f>
        <v>0</v>
      </c>
      <c r="BJ225" s="14" t="s">
        <v>80</v>
      </c>
      <c r="BK225" s="220">
        <f>ROUND(I225*H225,2)</f>
        <v>0</v>
      </c>
      <c r="BL225" s="14" t="s">
        <v>127</v>
      </c>
      <c r="BM225" s="219" t="s">
        <v>457</v>
      </c>
    </row>
    <row r="226" s="12" customFormat="1" ht="22.8" customHeight="1">
      <c r="A226" s="12"/>
      <c r="B226" s="192"/>
      <c r="C226" s="193"/>
      <c r="D226" s="194" t="s">
        <v>74</v>
      </c>
      <c r="E226" s="206" t="s">
        <v>458</v>
      </c>
      <c r="F226" s="206" t="s">
        <v>459</v>
      </c>
      <c r="G226" s="193"/>
      <c r="H226" s="193"/>
      <c r="I226" s="196"/>
      <c r="J226" s="207">
        <f>BK226</f>
        <v>0</v>
      </c>
      <c r="K226" s="193"/>
      <c r="L226" s="198"/>
      <c r="M226" s="199"/>
      <c r="N226" s="200"/>
      <c r="O226" s="200"/>
      <c r="P226" s="201">
        <f>SUM(P227:P228)</f>
        <v>0</v>
      </c>
      <c r="Q226" s="200"/>
      <c r="R226" s="201">
        <f>SUM(R227:R228)</f>
        <v>0</v>
      </c>
      <c r="S226" s="200"/>
      <c r="T226" s="202">
        <f>SUM(T227:T228)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3" t="s">
        <v>82</v>
      </c>
      <c r="AT226" s="204" t="s">
        <v>74</v>
      </c>
      <c r="AU226" s="204" t="s">
        <v>80</v>
      </c>
      <c r="AY226" s="203" t="s">
        <v>120</v>
      </c>
      <c r="BK226" s="205">
        <f>SUM(BK227:BK228)</f>
        <v>0</v>
      </c>
    </row>
    <row r="227" s="2" customFormat="1" ht="14.4" customHeight="1">
      <c r="A227" s="35"/>
      <c r="B227" s="36"/>
      <c r="C227" s="208" t="s">
        <v>460</v>
      </c>
      <c r="D227" s="208" t="s">
        <v>123</v>
      </c>
      <c r="E227" s="209" t="s">
        <v>461</v>
      </c>
      <c r="F227" s="210" t="s">
        <v>462</v>
      </c>
      <c r="G227" s="211" t="s">
        <v>126</v>
      </c>
      <c r="H227" s="212">
        <v>1</v>
      </c>
      <c r="I227" s="213"/>
      <c r="J227" s="214">
        <f>ROUND(I227*H227,2)</f>
        <v>0</v>
      </c>
      <c r="K227" s="210" t="s">
        <v>1</v>
      </c>
      <c r="L227" s="41"/>
      <c r="M227" s="215" t="s">
        <v>1</v>
      </c>
      <c r="N227" s="216" t="s">
        <v>40</v>
      </c>
      <c r="O227" s="88"/>
      <c r="P227" s="217">
        <f>O227*H227</f>
        <v>0</v>
      </c>
      <c r="Q227" s="217">
        <v>0</v>
      </c>
      <c r="R227" s="217">
        <f>Q227*H227</f>
        <v>0</v>
      </c>
      <c r="S227" s="217">
        <v>0</v>
      </c>
      <c r="T227" s="218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19" t="s">
        <v>127</v>
      </c>
      <c r="AT227" s="219" t="s">
        <v>123</v>
      </c>
      <c r="AU227" s="219" t="s">
        <v>82</v>
      </c>
      <c r="AY227" s="14" t="s">
        <v>120</v>
      </c>
      <c r="BE227" s="220">
        <f>IF(N227="základní",J227,0)</f>
        <v>0</v>
      </c>
      <c r="BF227" s="220">
        <f>IF(N227="snížená",J227,0)</f>
        <v>0</v>
      </c>
      <c r="BG227" s="220">
        <f>IF(N227="zákl. přenesená",J227,0)</f>
        <v>0</v>
      </c>
      <c r="BH227" s="220">
        <f>IF(N227="sníž. přenesená",J227,0)</f>
        <v>0</v>
      </c>
      <c r="BI227" s="220">
        <f>IF(N227="nulová",J227,0)</f>
        <v>0</v>
      </c>
      <c r="BJ227" s="14" t="s">
        <v>80</v>
      </c>
      <c r="BK227" s="220">
        <f>ROUND(I227*H227,2)</f>
        <v>0</v>
      </c>
      <c r="BL227" s="14" t="s">
        <v>127</v>
      </c>
      <c r="BM227" s="219" t="s">
        <v>463</v>
      </c>
    </row>
    <row r="228" s="2" customFormat="1" ht="14.4" customHeight="1">
      <c r="A228" s="35"/>
      <c r="B228" s="36"/>
      <c r="C228" s="208" t="s">
        <v>464</v>
      </c>
      <c r="D228" s="208" t="s">
        <v>123</v>
      </c>
      <c r="E228" s="209" t="s">
        <v>465</v>
      </c>
      <c r="F228" s="210" t="s">
        <v>466</v>
      </c>
      <c r="G228" s="211" t="s">
        <v>126</v>
      </c>
      <c r="H228" s="212">
        <v>1</v>
      </c>
      <c r="I228" s="213"/>
      <c r="J228" s="214">
        <f>ROUND(I228*H228,2)</f>
        <v>0</v>
      </c>
      <c r="K228" s="210" t="s">
        <v>1</v>
      </c>
      <c r="L228" s="41"/>
      <c r="M228" s="215" t="s">
        <v>1</v>
      </c>
      <c r="N228" s="216" t="s">
        <v>40</v>
      </c>
      <c r="O228" s="88"/>
      <c r="P228" s="217">
        <f>O228*H228</f>
        <v>0</v>
      </c>
      <c r="Q228" s="217">
        <v>0</v>
      </c>
      <c r="R228" s="217">
        <f>Q228*H228</f>
        <v>0</v>
      </c>
      <c r="S228" s="217">
        <v>0</v>
      </c>
      <c r="T228" s="218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19" t="s">
        <v>127</v>
      </c>
      <c r="AT228" s="219" t="s">
        <v>123</v>
      </c>
      <c r="AU228" s="219" t="s">
        <v>82</v>
      </c>
      <c r="AY228" s="14" t="s">
        <v>120</v>
      </c>
      <c r="BE228" s="220">
        <f>IF(N228="základní",J228,0)</f>
        <v>0</v>
      </c>
      <c r="BF228" s="220">
        <f>IF(N228="snížená",J228,0)</f>
        <v>0</v>
      </c>
      <c r="BG228" s="220">
        <f>IF(N228="zákl. přenesená",J228,0)</f>
        <v>0</v>
      </c>
      <c r="BH228" s="220">
        <f>IF(N228="sníž. přenesená",J228,0)</f>
        <v>0</v>
      </c>
      <c r="BI228" s="220">
        <f>IF(N228="nulová",J228,0)</f>
        <v>0</v>
      </c>
      <c r="BJ228" s="14" t="s">
        <v>80</v>
      </c>
      <c r="BK228" s="220">
        <f>ROUND(I228*H228,2)</f>
        <v>0</v>
      </c>
      <c r="BL228" s="14" t="s">
        <v>127</v>
      </c>
      <c r="BM228" s="219" t="s">
        <v>467</v>
      </c>
    </row>
    <row r="229" s="12" customFormat="1" ht="25.92" customHeight="1">
      <c r="A229" s="12"/>
      <c r="B229" s="192"/>
      <c r="C229" s="193"/>
      <c r="D229" s="194" t="s">
        <v>74</v>
      </c>
      <c r="E229" s="195" t="s">
        <v>134</v>
      </c>
      <c r="F229" s="195" t="s">
        <v>468</v>
      </c>
      <c r="G229" s="193"/>
      <c r="H229" s="193"/>
      <c r="I229" s="196"/>
      <c r="J229" s="197">
        <f>BK229</f>
        <v>0</v>
      </c>
      <c r="K229" s="193"/>
      <c r="L229" s="198"/>
      <c r="M229" s="199"/>
      <c r="N229" s="200"/>
      <c r="O229" s="200"/>
      <c r="P229" s="201">
        <f>P230+P233+P234</f>
        <v>0</v>
      </c>
      <c r="Q229" s="200"/>
      <c r="R229" s="201">
        <f>R230+R233+R234</f>
        <v>6.5846400000000003</v>
      </c>
      <c r="S229" s="200"/>
      <c r="T229" s="202">
        <f>T230+T233+T234</f>
        <v>8.2568999999999999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03" t="s">
        <v>133</v>
      </c>
      <c r="AT229" s="204" t="s">
        <v>74</v>
      </c>
      <c r="AU229" s="204" t="s">
        <v>75</v>
      </c>
      <c r="AY229" s="203" t="s">
        <v>120</v>
      </c>
      <c r="BK229" s="205">
        <f>BK230+BK233+BK234</f>
        <v>0</v>
      </c>
    </row>
    <row r="230" s="12" customFormat="1" ht="22.8" customHeight="1">
      <c r="A230" s="12"/>
      <c r="B230" s="192"/>
      <c r="C230" s="193"/>
      <c r="D230" s="194" t="s">
        <v>74</v>
      </c>
      <c r="E230" s="206" t="s">
        <v>469</v>
      </c>
      <c r="F230" s="206" t="s">
        <v>470</v>
      </c>
      <c r="G230" s="193"/>
      <c r="H230" s="193"/>
      <c r="I230" s="196"/>
      <c r="J230" s="207">
        <f>BK230</f>
        <v>0</v>
      </c>
      <c r="K230" s="193"/>
      <c r="L230" s="198"/>
      <c r="M230" s="199"/>
      <c r="N230" s="200"/>
      <c r="O230" s="200"/>
      <c r="P230" s="201">
        <f>SUM(P231:P232)</f>
        <v>0</v>
      </c>
      <c r="Q230" s="200"/>
      <c r="R230" s="201">
        <f>SUM(R231:R232)</f>
        <v>0</v>
      </c>
      <c r="S230" s="200"/>
      <c r="T230" s="202">
        <f>SUM(T231:T232)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03" t="s">
        <v>133</v>
      </c>
      <c r="AT230" s="204" t="s">
        <v>74</v>
      </c>
      <c r="AU230" s="204" t="s">
        <v>80</v>
      </c>
      <c r="AY230" s="203" t="s">
        <v>120</v>
      </c>
      <c r="BK230" s="205">
        <f>SUM(BK231:BK232)</f>
        <v>0</v>
      </c>
    </row>
    <row r="231" s="2" customFormat="1" ht="24.15" customHeight="1">
      <c r="A231" s="35"/>
      <c r="B231" s="36"/>
      <c r="C231" s="208" t="s">
        <v>471</v>
      </c>
      <c r="D231" s="208" t="s">
        <v>123</v>
      </c>
      <c r="E231" s="209" t="s">
        <v>472</v>
      </c>
      <c r="F231" s="210" t="s">
        <v>473</v>
      </c>
      <c r="G231" s="211" t="s">
        <v>126</v>
      </c>
      <c r="H231" s="212">
        <v>128</v>
      </c>
      <c r="I231" s="213"/>
      <c r="J231" s="214">
        <f>ROUND(I231*H231,2)</f>
        <v>0</v>
      </c>
      <c r="K231" s="210" t="s">
        <v>163</v>
      </c>
      <c r="L231" s="41"/>
      <c r="M231" s="215" t="s">
        <v>1</v>
      </c>
      <c r="N231" s="216" t="s">
        <v>40</v>
      </c>
      <c r="O231" s="88"/>
      <c r="P231" s="217">
        <f>O231*H231</f>
        <v>0</v>
      </c>
      <c r="Q231" s="217">
        <v>0</v>
      </c>
      <c r="R231" s="217">
        <f>Q231*H231</f>
        <v>0</v>
      </c>
      <c r="S231" s="217">
        <v>0</v>
      </c>
      <c r="T231" s="218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19" t="s">
        <v>383</v>
      </c>
      <c r="AT231" s="219" t="s">
        <v>123</v>
      </c>
      <c r="AU231" s="219" t="s">
        <v>82</v>
      </c>
      <c r="AY231" s="14" t="s">
        <v>120</v>
      </c>
      <c r="BE231" s="220">
        <f>IF(N231="základní",J231,0)</f>
        <v>0</v>
      </c>
      <c r="BF231" s="220">
        <f>IF(N231="snížená",J231,0)</f>
        <v>0</v>
      </c>
      <c r="BG231" s="220">
        <f>IF(N231="zákl. přenesená",J231,0)</f>
        <v>0</v>
      </c>
      <c r="BH231" s="220">
        <f>IF(N231="sníž. přenesená",J231,0)</f>
        <v>0</v>
      </c>
      <c r="BI231" s="220">
        <f>IF(N231="nulová",J231,0)</f>
        <v>0</v>
      </c>
      <c r="BJ231" s="14" t="s">
        <v>80</v>
      </c>
      <c r="BK231" s="220">
        <f>ROUND(I231*H231,2)</f>
        <v>0</v>
      </c>
      <c r="BL231" s="14" t="s">
        <v>383</v>
      </c>
      <c r="BM231" s="219" t="s">
        <v>474</v>
      </c>
    </row>
    <row r="232" s="2" customFormat="1" ht="14.4" customHeight="1">
      <c r="A232" s="35"/>
      <c r="B232" s="36"/>
      <c r="C232" s="221" t="s">
        <v>475</v>
      </c>
      <c r="D232" s="221" t="s">
        <v>134</v>
      </c>
      <c r="E232" s="222" t="s">
        <v>476</v>
      </c>
      <c r="F232" s="223" t="s">
        <v>477</v>
      </c>
      <c r="G232" s="224" t="s">
        <v>126</v>
      </c>
      <c r="H232" s="225">
        <v>128</v>
      </c>
      <c r="I232" s="226"/>
      <c r="J232" s="227">
        <f>ROUND(I232*H232,2)</f>
        <v>0</v>
      </c>
      <c r="K232" s="223" t="s">
        <v>1</v>
      </c>
      <c r="L232" s="228"/>
      <c r="M232" s="229" t="s">
        <v>1</v>
      </c>
      <c r="N232" s="230" t="s">
        <v>40</v>
      </c>
      <c r="O232" s="88"/>
      <c r="P232" s="217">
        <f>O232*H232</f>
        <v>0</v>
      </c>
      <c r="Q232" s="217">
        <v>0</v>
      </c>
      <c r="R232" s="217">
        <f>Q232*H232</f>
        <v>0</v>
      </c>
      <c r="S232" s="217">
        <v>0</v>
      </c>
      <c r="T232" s="218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19" t="s">
        <v>137</v>
      </c>
      <c r="AT232" s="219" t="s">
        <v>134</v>
      </c>
      <c r="AU232" s="219" t="s">
        <v>82</v>
      </c>
      <c r="AY232" s="14" t="s">
        <v>120</v>
      </c>
      <c r="BE232" s="220">
        <f>IF(N232="základní",J232,0)</f>
        <v>0</v>
      </c>
      <c r="BF232" s="220">
        <f>IF(N232="snížená",J232,0)</f>
        <v>0</v>
      </c>
      <c r="BG232" s="220">
        <f>IF(N232="zákl. přenesená",J232,0)</f>
        <v>0</v>
      </c>
      <c r="BH232" s="220">
        <f>IF(N232="sníž. přenesená",J232,0)</f>
        <v>0</v>
      </c>
      <c r="BI232" s="220">
        <f>IF(N232="nulová",J232,0)</f>
        <v>0</v>
      </c>
      <c r="BJ232" s="14" t="s">
        <v>80</v>
      </c>
      <c r="BK232" s="220">
        <f>ROUND(I232*H232,2)</f>
        <v>0</v>
      </c>
      <c r="BL232" s="14" t="s">
        <v>127</v>
      </c>
      <c r="BM232" s="219" t="s">
        <v>478</v>
      </c>
    </row>
    <row r="233" s="12" customFormat="1" ht="22.8" customHeight="1">
      <c r="A233" s="12"/>
      <c r="B233" s="192"/>
      <c r="C233" s="193"/>
      <c r="D233" s="194" t="s">
        <v>74</v>
      </c>
      <c r="E233" s="206" t="s">
        <v>479</v>
      </c>
      <c r="F233" s="206" t="s">
        <v>480</v>
      </c>
      <c r="G233" s="193"/>
      <c r="H233" s="193"/>
      <c r="I233" s="196"/>
      <c r="J233" s="207">
        <f>BK233</f>
        <v>0</v>
      </c>
      <c r="K233" s="193"/>
      <c r="L233" s="198"/>
      <c r="M233" s="199"/>
      <c r="N233" s="200"/>
      <c r="O233" s="200"/>
      <c r="P233" s="201">
        <v>0</v>
      </c>
      <c r="Q233" s="200"/>
      <c r="R233" s="201">
        <v>0</v>
      </c>
      <c r="S233" s="200"/>
      <c r="T233" s="202"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3" t="s">
        <v>133</v>
      </c>
      <c r="AT233" s="204" t="s">
        <v>74</v>
      </c>
      <c r="AU233" s="204" t="s">
        <v>80</v>
      </c>
      <c r="AY233" s="203" t="s">
        <v>120</v>
      </c>
      <c r="BK233" s="205">
        <v>0</v>
      </c>
    </row>
    <row r="234" s="12" customFormat="1" ht="22.8" customHeight="1">
      <c r="A234" s="12"/>
      <c r="B234" s="192"/>
      <c r="C234" s="193"/>
      <c r="D234" s="194" t="s">
        <v>74</v>
      </c>
      <c r="E234" s="206" t="s">
        <v>481</v>
      </c>
      <c r="F234" s="206" t="s">
        <v>482</v>
      </c>
      <c r="G234" s="193"/>
      <c r="H234" s="193"/>
      <c r="I234" s="196"/>
      <c r="J234" s="207">
        <f>BK234</f>
        <v>0</v>
      </c>
      <c r="K234" s="193"/>
      <c r="L234" s="198"/>
      <c r="M234" s="199"/>
      <c r="N234" s="200"/>
      <c r="O234" s="200"/>
      <c r="P234" s="201">
        <f>SUM(P235:P245)</f>
        <v>0</v>
      </c>
      <c r="Q234" s="200"/>
      <c r="R234" s="201">
        <f>SUM(R235:R245)</f>
        <v>6.5846400000000003</v>
      </c>
      <c r="S234" s="200"/>
      <c r="T234" s="202">
        <f>SUM(T235:T245)</f>
        <v>8.2568999999999999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03" t="s">
        <v>133</v>
      </c>
      <c r="AT234" s="204" t="s">
        <v>74</v>
      </c>
      <c r="AU234" s="204" t="s">
        <v>80</v>
      </c>
      <c r="AY234" s="203" t="s">
        <v>120</v>
      </c>
      <c r="BK234" s="205">
        <f>SUM(BK235:BK245)</f>
        <v>0</v>
      </c>
    </row>
    <row r="235" s="2" customFormat="1" ht="24.15" customHeight="1">
      <c r="A235" s="35"/>
      <c r="B235" s="36"/>
      <c r="C235" s="208" t="s">
        <v>483</v>
      </c>
      <c r="D235" s="208" t="s">
        <v>123</v>
      </c>
      <c r="E235" s="209" t="s">
        <v>484</v>
      </c>
      <c r="F235" s="210" t="s">
        <v>485</v>
      </c>
      <c r="G235" s="211" t="s">
        <v>131</v>
      </c>
      <c r="H235" s="212">
        <v>96</v>
      </c>
      <c r="I235" s="213"/>
      <c r="J235" s="214">
        <f>ROUND(I235*H235,2)</f>
        <v>0</v>
      </c>
      <c r="K235" s="210" t="s">
        <v>163</v>
      </c>
      <c r="L235" s="41"/>
      <c r="M235" s="215" t="s">
        <v>1</v>
      </c>
      <c r="N235" s="216" t="s">
        <v>40</v>
      </c>
      <c r="O235" s="88"/>
      <c r="P235" s="217">
        <f>O235*H235</f>
        <v>0</v>
      </c>
      <c r="Q235" s="217">
        <v>0.00014999999999999999</v>
      </c>
      <c r="R235" s="217">
        <f>Q235*H235</f>
        <v>0.0144</v>
      </c>
      <c r="S235" s="217">
        <v>0</v>
      </c>
      <c r="T235" s="218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19" t="s">
        <v>383</v>
      </c>
      <c r="AT235" s="219" t="s">
        <v>123</v>
      </c>
      <c r="AU235" s="219" t="s">
        <v>82</v>
      </c>
      <c r="AY235" s="14" t="s">
        <v>120</v>
      </c>
      <c r="BE235" s="220">
        <f>IF(N235="základní",J235,0)</f>
        <v>0</v>
      </c>
      <c r="BF235" s="220">
        <f>IF(N235="snížená",J235,0)</f>
        <v>0</v>
      </c>
      <c r="BG235" s="220">
        <f>IF(N235="zákl. přenesená",J235,0)</f>
        <v>0</v>
      </c>
      <c r="BH235" s="220">
        <f>IF(N235="sníž. přenesená",J235,0)</f>
        <v>0</v>
      </c>
      <c r="BI235" s="220">
        <f>IF(N235="nulová",J235,0)</f>
        <v>0</v>
      </c>
      <c r="BJ235" s="14" t="s">
        <v>80</v>
      </c>
      <c r="BK235" s="220">
        <f>ROUND(I235*H235,2)</f>
        <v>0</v>
      </c>
      <c r="BL235" s="14" t="s">
        <v>383</v>
      </c>
      <c r="BM235" s="219" t="s">
        <v>486</v>
      </c>
    </row>
    <row r="236" s="2" customFormat="1" ht="24.15" customHeight="1">
      <c r="A236" s="35"/>
      <c r="B236" s="36"/>
      <c r="C236" s="208" t="s">
        <v>487</v>
      </c>
      <c r="D236" s="208" t="s">
        <v>123</v>
      </c>
      <c r="E236" s="209" t="s">
        <v>488</v>
      </c>
      <c r="F236" s="210" t="s">
        <v>489</v>
      </c>
      <c r="G236" s="211" t="s">
        <v>131</v>
      </c>
      <c r="H236" s="212">
        <v>384</v>
      </c>
      <c r="I236" s="213"/>
      <c r="J236" s="214">
        <f>ROUND(I236*H236,2)</f>
        <v>0</v>
      </c>
      <c r="K236" s="210" t="s">
        <v>163</v>
      </c>
      <c r="L236" s="41"/>
      <c r="M236" s="215" t="s">
        <v>1</v>
      </c>
      <c r="N236" s="216" t="s">
        <v>40</v>
      </c>
      <c r="O236" s="88"/>
      <c r="P236" s="217">
        <f>O236*H236</f>
        <v>0</v>
      </c>
      <c r="Q236" s="217">
        <v>0.00035</v>
      </c>
      <c r="R236" s="217">
        <f>Q236*H236</f>
        <v>0.13439999999999999</v>
      </c>
      <c r="S236" s="217">
        <v>0</v>
      </c>
      <c r="T236" s="218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19" t="s">
        <v>383</v>
      </c>
      <c r="AT236" s="219" t="s">
        <v>123</v>
      </c>
      <c r="AU236" s="219" t="s">
        <v>82</v>
      </c>
      <c r="AY236" s="14" t="s">
        <v>120</v>
      </c>
      <c r="BE236" s="220">
        <f>IF(N236="základní",J236,0)</f>
        <v>0</v>
      </c>
      <c r="BF236" s="220">
        <f>IF(N236="snížená",J236,0)</f>
        <v>0</v>
      </c>
      <c r="BG236" s="220">
        <f>IF(N236="zákl. přenesená",J236,0)</f>
        <v>0</v>
      </c>
      <c r="BH236" s="220">
        <f>IF(N236="sníž. přenesená",J236,0)</f>
        <v>0</v>
      </c>
      <c r="BI236" s="220">
        <f>IF(N236="nulová",J236,0)</f>
        <v>0</v>
      </c>
      <c r="BJ236" s="14" t="s">
        <v>80</v>
      </c>
      <c r="BK236" s="220">
        <f>ROUND(I236*H236,2)</f>
        <v>0</v>
      </c>
      <c r="BL236" s="14" t="s">
        <v>383</v>
      </c>
      <c r="BM236" s="219" t="s">
        <v>490</v>
      </c>
    </row>
    <row r="237" s="2" customFormat="1" ht="37.8" customHeight="1">
      <c r="A237" s="35"/>
      <c r="B237" s="36"/>
      <c r="C237" s="208" t="s">
        <v>491</v>
      </c>
      <c r="D237" s="208" t="s">
        <v>123</v>
      </c>
      <c r="E237" s="209" t="s">
        <v>492</v>
      </c>
      <c r="F237" s="210" t="s">
        <v>493</v>
      </c>
      <c r="G237" s="211" t="s">
        <v>131</v>
      </c>
      <c r="H237" s="212">
        <v>384</v>
      </c>
      <c r="I237" s="213"/>
      <c r="J237" s="214">
        <f>ROUND(I237*H237,2)</f>
        <v>0</v>
      </c>
      <c r="K237" s="210" t="s">
        <v>163</v>
      </c>
      <c r="L237" s="41"/>
      <c r="M237" s="215" t="s">
        <v>1</v>
      </c>
      <c r="N237" s="216" t="s">
        <v>40</v>
      </c>
      <c r="O237" s="88"/>
      <c r="P237" s="217">
        <f>O237*H237</f>
        <v>0</v>
      </c>
      <c r="Q237" s="217">
        <v>0.016760000000000001</v>
      </c>
      <c r="R237" s="217">
        <f>Q237*H237</f>
        <v>6.4358400000000007</v>
      </c>
      <c r="S237" s="217">
        <v>0</v>
      </c>
      <c r="T237" s="218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19" t="s">
        <v>383</v>
      </c>
      <c r="AT237" s="219" t="s">
        <v>123</v>
      </c>
      <c r="AU237" s="219" t="s">
        <v>82</v>
      </c>
      <c r="AY237" s="14" t="s">
        <v>120</v>
      </c>
      <c r="BE237" s="220">
        <f>IF(N237="základní",J237,0)</f>
        <v>0</v>
      </c>
      <c r="BF237" s="220">
        <f>IF(N237="snížená",J237,0)</f>
        <v>0</v>
      </c>
      <c r="BG237" s="220">
        <f>IF(N237="zákl. přenesená",J237,0)</f>
        <v>0</v>
      </c>
      <c r="BH237" s="220">
        <f>IF(N237="sníž. přenesená",J237,0)</f>
        <v>0</v>
      </c>
      <c r="BI237" s="220">
        <f>IF(N237="nulová",J237,0)</f>
        <v>0</v>
      </c>
      <c r="BJ237" s="14" t="s">
        <v>80</v>
      </c>
      <c r="BK237" s="220">
        <f>ROUND(I237*H237,2)</f>
        <v>0</v>
      </c>
      <c r="BL237" s="14" t="s">
        <v>383</v>
      </c>
      <c r="BM237" s="219" t="s">
        <v>494</v>
      </c>
    </row>
    <row r="238" s="2" customFormat="1" ht="37.8" customHeight="1">
      <c r="A238" s="35"/>
      <c r="B238" s="36"/>
      <c r="C238" s="208" t="s">
        <v>495</v>
      </c>
      <c r="D238" s="208" t="s">
        <v>123</v>
      </c>
      <c r="E238" s="209" t="s">
        <v>496</v>
      </c>
      <c r="F238" s="210" t="s">
        <v>497</v>
      </c>
      <c r="G238" s="211" t="s">
        <v>126</v>
      </c>
      <c r="H238" s="212">
        <v>18</v>
      </c>
      <c r="I238" s="213"/>
      <c r="J238" s="214">
        <f>ROUND(I238*H238,2)</f>
        <v>0</v>
      </c>
      <c r="K238" s="210" t="s">
        <v>163</v>
      </c>
      <c r="L238" s="41"/>
      <c r="M238" s="215" t="s">
        <v>1</v>
      </c>
      <c r="N238" s="216" t="s">
        <v>40</v>
      </c>
      <c r="O238" s="88"/>
      <c r="P238" s="217">
        <f>O238*H238</f>
        <v>0</v>
      </c>
      <c r="Q238" s="217">
        <v>0</v>
      </c>
      <c r="R238" s="217">
        <f>Q238*H238</f>
        <v>0</v>
      </c>
      <c r="S238" s="217">
        <v>5.0000000000000002E-05</v>
      </c>
      <c r="T238" s="218">
        <f>S238*H238</f>
        <v>0.00090000000000000008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19" t="s">
        <v>383</v>
      </c>
      <c r="AT238" s="219" t="s">
        <v>123</v>
      </c>
      <c r="AU238" s="219" t="s">
        <v>82</v>
      </c>
      <c r="AY238" s="14" t="s">
        <v>120</v>
      </c>
      <c r="BE238" s="220">
        <f>IF(N238="základní",J238,0)</f>
        <v>0</v>
      </c>
      <c r="BF238" s="220">
        <f>IF(N238="snížená",J238,0)</f>
        <v>0</v>
      </c>
      <c r="BG238" s="220">
        <f>IF(N238="zákl. přenesená",J238,0)</f>
        <v>0</v>
      </c>
      <c r="BH238" s="220">
        <f>IF(N238="sníž. přenesená",J238,0)</f>
        <v>0</v>
      </c>
      <c r="BI238" s="220">
        <f>IF(N238="nulová",J238,0)</f>
        <v>0</v>
      </c>
      <c r="BJ238" s="14" t="s">
        <v>80</v>
      </c>
      <c r="BK238" s="220">
        <f>ROUND(I238*H238,2)</f>
        <v>0</v>
      </c>
      <c r="BL238" s="14" t="s">
        <v>383</v>
      </c>
      <c r="BM238" s="219" t="s">
        <v>498</v>
      </c>
    </row>
    <row r="239" s="2" customFormat="1" ht="24.15" customHeight="1">
      <c r="A239" s="35"/>
      <c r="B239" s="36"/>
      <c r="C239" s="208" t="s">
        <v>499</v>
      </c>
      <c r="D239" s="208" t="s">
        <v>123</v>
      </c>
      <c r="E239" s="209" t="s">
        <v>500</v>
      </c>
      <c r="F239" s="210" t="s">
        <v>501</v>
      </c>
      <c r="G239" s="211" t="s">
        <v>131</v>
      </c>
      <c r="H239" s="212">
        <v>96</v>
      </c>
      <c r="I239" s="213"/>
      <c r="J239" s="214">
        <f>ROUND(I239*H239,2)</f>
        <v>0</v>
      </c>
      <c r="K239" s="210" t="s">
        <v>163</v>
      </c>
      <c r="L239" s="41"/>
      <c r="M239" s="215" t="s">
        <v>1</v>
      </c>
      <c r="N239" s="216" t="s">
        <v>40</v>
      </c>
      <c r="O239" s="88"/>
      <c r="P239" s="217">
        <f>O239*H239</f>
        <v>0</v>
      </c>
      <c r="Q239" s="217">
        <v>0</v>
      </c>
      <c r="R239" s="217">
        <f>Q239*H239</f>
        <v>0</v>
      </c>
      <c r="S239" s="217">
        <v>0.002</v>
      </c>
      <c r="T239" s="218">
        <f>S239*H239</f>
        <v>0.192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19" t="s">
        <v>383</v>
      </c>
      <c r="AT239" s="219" t="s">
        <v>123</v>
      </c>
      <c r="AU239" s="219" t="s">
        <v>82</v>
      </c>
      <c r="AY239" s="14" t="s">
        <v>120</v>
      </c>
      <c r="BE239" s="220">
        <f>IF(N239="základní",J239,0)</f>
        <v>0</v>
      </c>
      <c r="BF239" s="220">
        <f>IF(N239="snížená",J239,0)</f>
        <v>0</v>
      </c>
      <c r="BG239" s="220">
        <f>IF(N239="zákl. přenesená",J239,0)</f>
        <v>0</v>
      </c>
      <c r="BH239" s="220">
        <f>IF(N239="sníž. přenesená",J239,0)</f>
        <v>0</v>
      </c>
      <c r="BI239" s="220">
        <f>IF(N239="nulová",J239,0)</f>
        <v>0</v>
      </c>
      <c r="BJ239" s="14" t="s">
        <v>80</v>
      </c>
      <c r="BK239" s="220">
        <f>ROUND(I239*H239,2)</f>
        <v>0</v>
      </c>
      <c r="BL239" s="14" t="s">
        <v>383</v>
      </c>
      <c r="BM239" s="219" t="s">
        <v>502</v>
      </c>
    </row>
    <row r="240" s="2" customFormat="1" ht="24.15" customHeight="1">
      <c r="A240" s="35"/>
      <c r="B240" s="36"/>
      <c r="C240" s="208" t="s">
        <v>503</v>
      </c>
      <c r="D240" s="208" t="s">
        <v>123</v>
      </c>
      <c r="E240" s="209" t="s">
        <v>504</v>
      </c>
      <c r="F240" s="210" t="s">
        <v>505</v>
      </c>
      <c r="G240" s="211" t="s">
        <v>131</v>
      </c>
      <c r="H240" s="212">
        <v>384</v>
      </c>
      <c r="I240" s="213"/>
      <c r="J240" s="214">
        <f>ROUND(I240*H240,2)</f>
        <v>0</v>
      </c>
      <c r="K240" s="210" t="s">
        <v>163</v>
      </c>
      <c r="L240" s="41"/>
      <c r="M240" s="215" t="s">
        <v>1</v>
      </c>
      <c r="N240" s="216" t="s">
        <v>40</v>
      </c>
      <c r="O240" s="88"/>
      <c r="P240" s="217">
        <f>O240*H240</f>
        <v>0</v>
      </c>
      <c r="Q240" s="217">
        <v>0</v>
      </c>
      <c r="R240" s="217">
        <f>Q240*H240</f>
        <v>0</v>
      </c>
      <c r="S240" s="217">
        <v>0.0050000000000000001</v>
      </c>
      <c r="T240" s="218">
        <f>S240*H240</f>
        <v>1.9199999999999999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19" t="s">
        <v>383</v>
      </c>
      <c r="AT240" s="219" t="s">
        <v>123</v>
      </c>
      <c r="AU240" s="219" t="s">
        <v>82</v>
      </c>
      <c r="AY240" s="14" t="s">
        <v>120</v>
      </c>
      <c r="BE240" s="220">
        <f>IF(N240="základní",J240,0)</f>
        <v>0</v>
      </c>
      <c r="BF240" s="220">
        <f>IF(N240="snížená",J240,0)</f>
        <v>0</v>
      </c>
      <c r="BG240" s="220">
        <f>IF(N240="zákl. přenesená",J240,0)</f>
        <v>0</v>
      </c>
      <c r="BH240" s="220">
        <f>IF(N240="sníž. přenesená",J240,0)</f>
        <v>0</v>
      </c>
      <c r="BI240" s="220">
        <f>IF(N240="nulová",J240,0)</f>
        <v>0</v>
      </c>
      <c r="BJ240" s="14" t="s">
        <v>80</v>
      </c>
      <c r="BK240" s="220">
        <f>ROUND(I240*H240,2)</f>
        <v>0</v>
      </c>
      <c r="BL240" s="14" t="s">
        <v>383</v>
      </c>
      <c r="BM240" s="219" t="s">
        <v>506</v>
      </c>
    </row>
    <row r="241" s="2" customFormat="1" ht="37.8" customHeight="1">
      <c r="A241" s="35"/>
      <c r="B241" s="36"/>
      <c r="C241" s="208" t="s">
        <v>507</v>
      </c>
      <c r="D241" s="208" t="s">
        <v>123</v>
      </c>
      <c r="E241" s="209" t="s">
        <v>508</v>
      </c>
      <c r="F241" s="210" t="s">
        <v>509</v>
      </c>
      <c r="G241" s="211" t="s">
        <v>131</v>
      </c>
      <c r="H241" s="212">
        <v>384</v>
      </c>
      <c r="I241" s="213"/>
      <c r="J241" s="214">
        <f>ROUND(I241*H241,2)</f>
        <v>0</v>
      </c>
      <c r="K241" s="210" t="s">
        <v>163</v>
      </c>
      <c r="L241" s="41"/>
      <c r="M241" s="215" t="s">
        <v>1</v>
      </c>
      <c r="N241" s="216" t="s">
        <v>40</v>
      </c>
      <c r="O241" s="88"/>
      <c r="P241" s="217">
        <f>O241*H241</f>
        <v>0</v>
      </c>
      <c r="Q241" s="217">
        <v>0</v>
      </c>
      <c r="R241" s="217">
        <f>Q241*H241</f>
        <v>0</v>
      </c>
      <c r="S241" s="217">
        <v>0.016</v>
      </c>
      <c r="T241" s="218">
        <f>S241*H241</f>
        <v>6.1440000000000001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19" t="s">
        <v>383</v>
      </c>
      <c r="AT241" s="219" t="s">
        <v>123</v>
      </c>
      <c r="AU241" s="219" t="s">
        <v>82</v>
      </c>
      <c r="AY241" s="14" t="s">
        <v>120</v>
      </c>
      <c r="BE241" s="220">
        <f>IF(N241="základní",J241,0)</f>
        <v>0</v>
      </c>
      <c r="BF241" s="220">
        <f>IF(N241="snížená",J241,0)</f>
        <v>0</v>
      </c>
      <c r="BG241" s="220">
        <f>IF(N241="zákl. přenesená",J241,0)</f>
        <v>0</v>
      </c>
      <c r="BH241" s="220">
        <f>IF(N241="sníž. přenesená",J241,0)</f>
        <v>0</v>
      </c>
      <c r="BI241" s="220">
        <f>IF(N241="nulová",J241,0)</f>
        <v>0</v>
      </c>
      <c r="BJ241" s="14" t="s">
        <v>80</v>
      </c>
      <c r="BK241" s="220">
        <f>ROUND(I241*H241,2)</f>
        <v>0</v>
      </c>
      <c r="BL241" s="14" t="s">
        <v>383</v>
      </c>
      <c r="BM241" s="219" t="s">
        <v>510</v>
      </c>
    </row>
    <row r="242" s="2" customFormat="1" ht="24.15" customHeight="1">
      <c r="A242" s="35"/>
      <c r="B242" s="36"/>
      <c r="C242" s="208" t="s">
        <v>511</v>
      </c>
      <c r="D242" s="208" t="s">
        <v>123</v>
      </c>
      <c r="E242" s="209" t="s">
        <v>512</v>
      </c>
      <c r="F242" s="210" t="s">
        <v>513</v>
      </c>
      <c r="G242" s="211" t="s">
        <v>514</v>
      </c>
      <c r="H242" s="212">
        <v>8.2569999999999997</v>
      </c>
      <c r="I242" s="213"/>
      <c r="J242" s="214">
        <f>ROUND(I242*H242,2)</f>
        <v>0</v>
      </c>
      <c r="K242" s="210" t="s">
        <v>163</v>
      </c>
      <c r="L242" s="41"/>
      <c r="M242" s="215" t="s">
        <v>1</v>
      </c>
      <c r="N242" s="216" t="s">
        <v>40</v>
      </c>
      <c r="O242" s="88"/>
      <c r="P242" s="217">
        <f>O242*H242</f>
        <v>0</v>
      </c>
      <c r="Q242" s="217">
        <v>0</v>
      </c>
      <c r="R242" s="217">
        <f>Q242*H242</f>
        <v>0</v>
      </c>
      <c r="S242" s="217">
        <v>0</v>
      </c>
      <c r="T242" s="218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19" t="s">
        <v>383</v>
      </c>
      <c r="AT242" s="219" t="s">
        <v>123</v>
      </c>
      <c r="AU242" s="219" t="s">
        <v>82</v>
      </c>
      <c r="AY242" s="14" t="s">
        <v>120</v>
      </c>
      <c r="BE242" s="220">
        <f>IF(N242="základní",J242,0)</f>
        <v>0</v>
      </c>
      <c r="BF242" s="220">
        <f>IF(N242="snížená",J242,0)</f>
        <v>0</v>
      </c>
      <c r="BG242" s="220">
        <f>IF(N242="zákl. přenesená",J242,0)</f>
        <v>0</v>
      </c>
      <c r="BH242" s="220">
        <f>IF(N242="sníž. přenesená",J242,0)</f>
        <v>0</v>
      </c>
      <c r="BI242" s="220">
        <f>IF(N242="nulová",J242,0)</f>
        <v>0</v>
      </c>
      <c r="BJ242" s="14" t="s">
        <v>80</v>
      </c>
      <c r="BK242" s="220">
        <f>ROUND(I242*H242,2)</f>
        <v>0</v>
      </c>
      <c r="BL242" s="14" t="s">
        <v>383</v>
      </c>
      <c r="BM242" s="219" t="s">
        <v>515</v>
      </c>
    </row>
    <row r="243" s="2" customFormat="1">
      <c r="A243" s="35"/>
      <c r="B243" s="36"/>
      <c r="C243" s="37"/>
      <c r="D243" s="231" t="s">
        <v>516</v>
      </c>
      <c r="E243" s="37"/>
      <c r="F243" s="232" t="s">
        <v>517</v>
      </c>
      <c r="G243" s="37"/>
      <c r="H243" s="37"/>
      <c r="I243" s="233"/>
      <c r="J243" s="37"/>
      <c r="K243" s="37"/>
      <c r="L243" s="41"/>
      <c r="M243" s="234"/>
      <c r="N243" s="235"/>
      <c r="O243" s="88"/>
      <c r="P243" s="88"/>
      <c r="Q243" s="88"/>
      <c r="R243" s="88"/>
      <c r="S243" s="88"/>
      <c r="T243" s="89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T243" s="14" t="s">
        <v>516</v>
      </c>
      <c r="AU243" s="14" t="s">
        <v>82</v>
      </c>
    </row>
    <row r="244" s="2" customFormat="1" ht="37.8" customHeight="1">
      <c r="A244" s="35"/>
      <c r="B244" s="36"/>
      <c r="C244" s="208" t="s">
        <v>518</v>
      </c>
      <c r="D244" s="208" t="s">
        <v>123</v>
      </c>
      <c r="E244" s="209" t="s">
        <v>519</v>
      </c>
      <c r="F244" s="210" t="s">
        <v>520</v>
      </c>
      <c r="G244" s="211" t="s">
        <v>514</v>
      </c>
      <c r="H244" s="212">
        <v>66.055999999999997</v>
      </c>
      <c r="I244" s="213"/>
      <c r="J244" s="214">
        <f>ROUND(I244*H244,2)</f>
        <v>0</v>
      </c>
      <c r="K244" s="210" t="s">
        <v>163</v>
      </c>
      <c r="L244" s="41"/>
      <c r="M244" s="215" t="s">
        <v>1</v>
      </c>
      <c r="N244" s="216" t="s">
        <v>40</v>
      </c>
      <c r="O244" s="88"/>
      <c r="P244" s="217">
        <f>O244*H244</f>
        <v>0</v>
      </c>
      <c r="Q244" s="217">
        <v>0</v>
      </c>
      <c r="R244" s="217">
        <f>Q244*H244</f>
        <v>0</v>
      </c>
      <c r="S244" s="217">
        <v>0</v>
      </c>
      <c r="T244" s="218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19" t="s">
        <v>383</v>
      </c>
      <c r="AT244" s="219" t="s">
        <v>123</v>
      </c>
      <c r="AU244" s="219" t="s">
        <v>82</v>
      </c>
      <c r="AY244" s="14" t="s">
        <v>120</v>
      </c>
      <c r="BE244" s="220">
        <f>IF(N244="základní",J244,0)</f>
        <v>0</v>
      </c>
      <c r="BF244" s="220">
        <f>IF(N244="snížená",J244,0)</f>
        <v>0</v>
      </c>
      <c r="BG244" s="220">
        <f>IF(N244="zákl. přenesená",J244,0)</f>
        <v>0</v>
      </c>
      <c r="BH244" s="220">
        <f>IF(N244="sníž. přenesená",J244,0)</f>
        <v>0</v>
      </c>
      <c r="BI244" s="220">
        <f>IF(N244="nulová",J244,0)</f>
        <v>0</v>
      </c>
      <c r="BJ244" s="14" t="s">
        <v>80</v>
      </c>
      <c r="BK244" s="220">
        <f>ROUND(I244*H244,2)</f>
        <v>0</v>
      </c>
      <c r="BL244" s="14" t="s">
        <v>383</v>
      </c>
      <c r="BM244" s="219" t="s">
        <v>521</v>
      </c>
    </row>
    <row r="245" s="2" customFormat="1">
      <c r="A245" s="35"/>
      <c r="B245" s="36"/>
      <c r="C245" s="37"/>
      <c r="D245" s="231" t="s">
        <v>516</v>
      </c>
      <c r="E245" s="37"/>
      <c r="F245" s="232" t="s">
        <v>517</v>
      </c>
      <c r="G245" s="37"/>
      <c r="H245" s="37"/>
      <c r="I245" s="233"/>
      <c r="J245" s="37"/>
      <c r="K245" s="37"/>
      <c r="L245" s="41"/>
      <c r="M245" s="234"/>
      <c r="N245" s="235"/>
      <c r="O245" s="88"/>
      <c r="P245" s="88"/>
      <c r="Q245" s="88"/>
      <c r="R245" s="88"/>
      <c r="S245" s="88"/>
      <c r="T245" s="89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T245" s="14" t="s">
        <v>516</v>
      </c>
      <c r="AU245" s="14" t="s">
        <v>82</v>
      </c>
    </row>
    <row r="246" s="12" customFormat="1" ht="25.92" customHeight="1">
      <c r="A246" s="12"/>
      <c r="B246" s="192"/>
      <c r="C246" s="193"/>
      <c r="D246" s="194" t="s">
        <v>74</v>
      </c>
      <c r="E246" s="195" t="s">
        <v>522</v>
      </c>
      <c r="F246" s="195" t="s">
        <v>523</v>
      </c>
      <c r="G246" s="193"/>
      <c r="H246" s="193"/>
      <c r="I246" s="196"/>
      <c r="J246" s="197">
        <f>BK246</f>
        <v>0</v>
      </c>
      <c r="K246" s="193"/>
      <c r="L246" s="198"/>
      <c r="M246" s="199"/>
      <c r="N246" s="200"/>
      <c r="O246" s="200"/>
      <c r="P246" s="201">
        <f>P247</f>
        <v>0</v>
      </c>
      <c r="Q246" s="200"/>
      <c r="R246" s="201">
        <f>R247</f>
        <v>0</v>
      </c>
      <c r="S246" s="200"/>
      <c r="T246" s="202">
        <f>T247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3" t="s">
        <v>139</v>
      </c>
      <c r="AT246" s="204" t="s">
        <v>74</v>
      </c>
      <c r="AU246" s="204" t="s">
        <v>75</v>
      </c>
      <c r="AY246" s="203" t="s">
        <v>120</v>
      </c>
      <c r="BK246" s="205">
        <f>BK247</f>
        <v>0</v>
      </c>
    </row>
    <row r="247" s="2" customFormat="1" ht="14.4" customHeight="1">
      <c r="A247" s="35"/>
      <c r="B247" s="36"/>
      <c r="C247" s="208" t="s">
        <v>524</v>
      </c>
      <c r="D247" s="208" t="s">
        <v>123</v>
      </c>
      <c r="E247" s="209" t="s">
        <v>525</v>
      </c>
      <c r="F247" s="210" t="s">
        <v>526</v>
      </c>
      <c r="G247" s="211" t="s">
        <v>527</v>
      </c>
      <c r="H247" s="212">
        <v>25</v>
      </c>
      <c r="I247" s="213"/>
      <c r="J247" s="214">
        <f>ROUND(I247*H247,2)</f>
        <v>0</v>
      </c>
      <c r="K247" s="210" t="s">
        <v>1</v>
      </c>
      <c r="L247" s="41"/>
      <c r="M247" s="215" t="s">
        <v>1</v>
      </c>
      <c r="N247" s="216" t="s">
        <v>40</v>
      </c>
      <c r="O247" s="88"/>
      <c r="P247" s="217">
        <f>O247*H247</f>
        <v>0</v>
      </c>
      <c r="Q247" s="217">
        <v>0</v>
      </c>
      <c r="R247" s="217">
        <f>Q247*H247</f>
        <v>0</v>
      </c>
      <c r="S247" s="217">
        <v>0</v>
      </c>
      <c r="T247" s="218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19" t="s">
        <v>528</v>
      </c>
      <c r="AT247" s="219" t="s">
        <v>123</v>
      </c>
      <c r="AU247" s="219" t="s">
        <v>80</v>
      </c>
      <c r="AY247" s="14" t="s">
        <v>120</v>
      </c>
      <c r="BE247" s="220">
        <f>IF(N247="základní",J247,0)</f>
        <v>0</v>
      </c>
      <c r="BF247" s="220">
        <f>IF(N247="snížená",J247,0)</f>
        <v>0</v>
      </c>
      <c r="BG247" s="220">
        <f>IF(N247="zákl. přenesená",J247,0)</f>
        <v>0</v>
      </c>
      <c r="BH247" s="220">
        <f>IF(N247="sníž. přenesená",J247,0)</f>
        <v>0</v>
      </c>
      <c r="BI247" s="220">
        <f>IF(N247="nulová",J247,0)</f>
        <v>0</v>
      </c>
      <c r="BJ247" s="14" t="s">
        <v>80</v>
      </c>
      <c r="BK247" s="220">
        <f>ROUND(I247*H247,2)</f>
        <v>0</v>
      </c>
      <c r="BL247" s="14" t="s">
        <v>528</v>
      </c>
      <c r="BM247" s="219" t="s">
        <v>529</v>
      </c>
    </row>
    <row r="248" s="12" customFormat="1" ht="25.92" customHeight="1">
      <c r="A248" s="12"/>
      <c r="B248" s="192"/>
      <c r="C248" s="193"/>
      <c r="D248" s="194" t="s">
        <v>74</v>
      </c>
      <c r="E248" s="195" t="s">
        <v>530</v>
      </c>
      <c r="F248" s="195" t="s">
        <v>530</v>
      </c>
      <c r="G248" s="193"/>
      <c r="H248" s="193"/>
      <c r="I248" s="196"/>
      <c r="J248" s="197">
        <f>BK248</f>
        <v>0</v>
      </c>
      <c r="K248" s="193"/>
      <c r="L248" s="198"/>
      <c r="M248" s="199"/>
      <c r="N248" s="200"/>
      <c r="O248" s="200"/>
      <c r="P248" s="201">
        <f>P249</f>
        <v>0</v>
      </c>
      <c r="Q248" s="200"/>
      <c r="R248" s="201">
        <f>R249</f>
        <v>0</v>
      </c>
      <c r="S248" s="200"/>
      <c r="T248" s="202">
        <f>T249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3" t="s">
        <v>139</v>
      </c>
      <c r="AT248" s="204" t="s">
        <v>74</v>
      </c>
      <c r="AU248" s="204" t="s">
        <v>75</v>
      </c>
      <c r="AY248" s="203" t="s">
        <v>120</v>
      </c>
      <c r="BK248" s="205">
        <f>BK249</f>
        <v>0</v>
      </c>
    </row>
    <row r="249" s="12" customFormat="1" ht="22.8" customHeight="1">
      <c r="A249" s="12"/>
      <c r="B249" s="192"/>
      <c r="C249" s="193"/>
      <c r="D249" s="194" t="s">
        <v>74</v>
      </c>
      <c r="E249" s="206" t="s">
        <v>531</v>
      </c>
      <c r="F249" s="206" t="s">
        <v>532</v>
      </c>
      <c r="G249" s="193"/>
      <c r="H249" s="193"/>
      <c r="I249" s="196"/>
      <c r="J249" s="207">
        <f>BK249</f>
        <v>0</v>
      </c>
      <c r="K249" s="193"/>
      <c r="L249" s="198"/>
      <c r="M249" s="199"/>
      <c r="N249" s="200"/>
      <c r="O249" s="200"/>
      <c r="P249" s="201">
        <f>SUM(P250:P252)</f>
        <v>0</v>
      </c>
      <c r="Q249" s="200"/>
      <c r="R249" s="201">
        <f>SUM(R250:R252)</f>
        <v>0</v>
      </c>
      <c r="S249" s="200"/>
      <c r="T249" s="202">
        <f>SUM(T250:T252)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03" t="s">
        <v>139</v>
      </c>
      <c r="AT249" s="204" t="s">
        <v>74</v>
      </c>
      <c r="AU249" s="204" t="s">
        <v>80</v>
      </c>
      <c r="AY249" s="203" t="s">
        <v>120</v>
      </c>
      <c r="BK249" s="205">
        <f>SUM(BK250:BK252)</f>
        <v>0</v>
      </c>
    </row>
    <row r="250" s="2" customFormat="1" ht="14.4" customHeight="1">
      <c r="A250" s="35"/>
      <c r="B250" s="36"/>
      <c r="C250" s="208" t="s">
        <v>533</v>
      </c>
      <c r="D250" s="208" t="s">
        <v>123</v>
      </c>
      <c r="E250" s="209" t="s">
        <v>534</v>
      </c>
      <c r="F250" s="210" t="s">
        <v>535</v>
      </c>
      <c r="G250" s="211" t="s">
        <v>536</v>
      </c>
      <c r="H250" s="212">
        <v>1</v>
      </c>
      <c r="I250" s="213"/>
      <c r="J250" s="214">
        <f>ROUND(I250*H250,2)</f>
        <v>0</v>
      </c>
      <c r="K250" s="210" t="s">
        <v>1</v>
      </c>
      <c r="L250" s="41"/>
      <c r="M250" s="215" t="s">
        <v>1</v>
      </c>
      <c r="N250" s="216" t="s">
        <v>40</v>
      </c>
      <c r="O250" s="88"/>
      <c r="P250" s="217">
        <f>O250*H250</f>
        <v>0</v>
      </c>
      <c r="Q250" s="217">
        <v>0</v>
      </c>
      <c r="R250" s="217">
        <f>Q250*H250</f>
        <v>0</v>
      </c>
      <c r="S250" s="217">
        <v>0</v>
      </c>
      <c r="T250" s="218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19" t="s">
        <v>528</v>
      </c>
      <c r="AT250" s="219" t="s">
        <v>123</v>
      </c>
      <c r="AU250" s="219" t="s">
        <v>82</v>
      </c>
      <c r="AY250" s="14" t="s">
        <v>120</v>
      </c>
      <c r="BE250" s="220">
        <f>IF(N250="základní",J250,0)</f>
        <v>0</v>
      </c>
      <c r="BF250" s="220">
        <f>IF(N250="snížená",J250,0)</f>
        <v>0</v>
      </c>
      <c r="BG250" s="220">
        <f>IF(N250="zákl. přenesená",J250,0)</f>
        <v>0</v>
      </c>
      <c r="BH250" s="220">
        <f>IF(N250="sníž. přenesená",J250,0)</f>
        <v>0</v>
      </c>
      <c r="BI250" s="220">
        <f>IF(N250="nulová",J250,0)</f>
        <v>0</v>
      </c>
      <c r="BJ250" s="14" t="s">
        <v>80</v>
      </c>
      <c r="BK250" s="220">
        <f>ROUND(I250*H250,2)</f>
        <v>0</v>
      </c>
      <c r="BL250" s="14" t="s">
        <v>528</v>
      </c>
      <c r="BM250" s="219" t="s">
        <v>537</v>
      </c>
    </row>
    <row r="251" s="2" customFormat="1" ht="14.4" customHeight="1">
      <c r="A251" s="35"/>
      <c r="B251" s="36"/>
      <c r="C251" s="208" t="s">
        <v>538</v>
      </c>
      <c r="D251" s="208" t="s">
        <v>123</v>
      </c>
      <c r="E251" s="209" t="s">
        <v>539</v>
      </c>
      <c r="F251" s="210" t="s">
        <v>540</v>
      </c>
      <c r="G251" s="211" t="s">
        <v>536</v>
      </c>
      <c r="H251" s="212">
        <v>1</v>
      </c>
      <c r="I251" s="213"/>
      <c r="J251" s="214">
        <f>ROUND(I251*H251,2)</f>
        <v>0</v>
      </c>
      <c r="K251" s="210" t="s">
        <v>1</v>
      </c>
      <c r="L251" s="41"/>
      <c r="M251" s="215" t="s">
        <v>1</v>
      </c>
      <c r="N251" s="216" t="s">
        <v>40</v>
      </c>
      <c r="O251" s="88"/>
      <c r="P251" s="217">
        <f>O251*H251</f>
        <v>0</v>
      </c>
      <c r="Q251" s="217">
        <v>0</v>
      </c>
      <c r="R251" s="217">
        <f>Q251*H251</f>
        <v>0</v>
      </c>
      <c r="S251" s="217">
        <v>0</v>
      </c>
      <c r="T251" s="218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19" t="s">
        <v>528</v>
      </c>
      <c r="AT251" s="219" t="s">
        <v>123</v>
      </c>
      <c r="AU251" s="219" t="s">
        <v>82</v>
      </c>
      <c r="AY251" s="14" t="s">
        <v>120</v>
      </c>
      <c r="BE251" s="220">
        <f>IF(N251="základní",J251,0)</f>
        <v>0</v>
      </c>
      <c r="BF251" s="220">
        <f>IF(N251="snížená",J251,0)</f>
        <v>0</v>
      </c>
      <c r="BG251" s="220">
        <f>IF(N251="zákl. přenesená",J251,0)</f>
        <v>0</v>
      </c>
      <c r="BH251" s="220">
        <f>IF(N251="sníž. přenesená",J251,0)</f>
        <v>0</v>
      </c>
      <c r="BI251" s="220">
        <f>IF(N251="nulová",J251,0)</f>
        <v>0</v>
      </c>
      <c r="BJ251" s="14" t="s">
        <v>80</v>
      </c>
      <c r="BK251" s="220">
        <f>ROUND(I251*H251,2)</f>
        <v>0</v>
      </c>
      <c r="BL251" s="14" t="s">
        <v>528</v>
      </c>
      <c r="BM251" s="219" t="s">
        <v>541</v>
      </c>
    </row>
    <row r="252" s="2" customFormat="1" ht="14.4" customHeight="1">
      <c r="A252" s="35"/>
      <c r="B252" s="36"/>
      <c r="C252" s="208" t="s">
        <v>542</v>
      </c>
      <c r="D252" s="208" t="s">
        <v>123</v>
      </c>
      <c r="E252" s="209" t="s">
        <v>543</v>
      </c>
      <c r="F252" s="210" t="s">
        <v>544</v>
      </c>
      <c r="G252" s="211" t="s">
        <v>536</v>
      </c>
      <c r="H252" s="212">
        <v>1</v>
      </c>
      <c r="I252" s="213"/>
      <c r="J252" s="214">
        <f>ROUND(I252*H252,2)</f>
        <v>0</v>
      </c>
      <c r="K252" s="210" t="s">
        <v>1</v>
      </c>
      <c r="L252" s="41"/>
      <c r="M252" s="215" t="s">
        <v>1</v>
      </c>
      <c r="N252" s="216" t="s">
        <v>40</v>
      </c>
      <c r="O252" s="88"/>
      <c r="P252" s="217">
        <f>O252*H252</f>
        <v>0</v>
      </c>
      <c r="Q252" s="217">
        <v>0</v>
      </c>
      <c r="R252" s="217">
        <f>Q252*H252</f>
        <v>0</v>
      </c>
      <c r="S252" s="217">
        <v>0</v>
      </c>
      <c r="T252" s="218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19" t="s">
        <v>528</v>
      </c>
      <c r="AT252" s="219" t="s">
        <v>123</v>
      </c>
      <c r="AU252" s="219" t="s">
        <v>82</v>
      </c>
      <c r="AY252" s="14" t="s">
        <v>120</v>
      </c>
      <c r="BE252" s="220">
        <f>IF(N252="základní",J252,0)</f>
        <v>0</v>
      </c>
      <c r="BF252" s="220">
        <f>IF(N252="snížená",J252,0)</f>
        <v>0</v>
      </c>
      <c r="BG252" s="220">
        <f>IF(N252="zákl. přenesená",J252,0)</f>
        <v>0</v>
      </c>
      <c r="BH252" s="220">
        <f>IF(N252="sníž. přenesená",J252,0)</f>
        <v>0</v>
      </c>
      <c r="BI252" s="220">
        <f>IF(N252="nulová",J252,0)</f>
        <v>0</v>
      </c>
      <c r="BJ252" s="14" t="s">
        <v>80</v>
      </c>
      <c r="BK252" s="220">
        <f>ROUND(I252*H252,2)</f>
        <v>0</v>
      </c>
      <c r="BL252" s="14" t="s">
        <v>528</v>
      </c>
      <c r="BM252" s="219" t="s">
        <v>545</v>
      </c>
    </row>
    <row r="253" s="12" customFormat="1" ht="25.92" customHeight="1">
      <c r="A253" s="12"/>
      <c r="B253" s="192"/>
      <c r="C253" s="193"/>
      <c r="D253" s="194" t="s">
        <v>74</v>
      </c>
      <c r="E253" s="195" t="s">
        <v>546</v>
      </c>
      <c r="F253" s="195" t="s">
        <v>547</v>
      </c>
      <c r="G253" s="193"/>
      <c r="H253" s="193"/>
      <c r="I253" s="196"/>
      <c r="J253" s="197">
        <f>BK253</f>
        <v>0</v>
      </c>
      <c r="K253" s="193"/>
      <c r="L253" s="198"/>
      <c r="M253" s="199"/>
      <c r="N253" s="200"/>
      <c r="O253" s="200"/>
      <c r="P253" s="201">
        <f>P254</f>
        <v>0</v>
      </c>
      <c r="Q253" s="200"/>
      <c r="R253" s="201">
        <f>R254</f>
        <v>0</v>
      </c>
      <c r="S253" s="200"/>
      <c r="T253" s="202">
        <f>T254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03" t="s">
        <v>139</v>
      </c>
      <c r="AT253" s="204" t="s">
        <v>74</v>
      </c>
      <c r="AU253" s="204" t="s">
        <v>75</v>
      </c>
      <c r="AY253" s="203" t="s">
        <v>120</v>
      </c>
      <c r="BK253" s="205">
        <f>BK254</f>
        <v>0</v>
      </c>
    </row>
    <row r="254" s="2" customFormat="1" ht="14.4" customHeight="1">
      <c r="A254" s="35"/>
      <c r="B254" s="36"/>
      <c r="C254" s="208" t="s">
        <v>548</v>
      </c>
      <c r="D254" s="208" t="s">
        <v>123</v>
      </c>
      <c r="E254" s="209" t="s">
        <v>549</v>
      </c>
      <c r="F254" s="210" t="s">
        <v>547</v>
      </c>
      <c r="G254" s="211" t="s">
        <v>527</v>
      </c>
      <c r="H254" s="212">
        <v>30</v>
      </c>
      <c r="I254" s="213"/>
      <c r="J254" s="214">
        <f>ROUND(I254*H254,2)</f>
        <v>0</v>
      </c>
      <c r="K254" s="210" t="s">
        <v>1</v>
      </c>
      <c r="L254" s="41"/>
      <c r="M254" s="215" t="s">
        <v>1</v>
      </c>
      <c r="N254" s="216" t="s">
        <v>40</v>
      </c>
      <c r="O254" s="88"/>
      <c r="P254" s="217">
        <f>O254*H254</f>
        <v>0</v>
      </c>
      <c r="Q254" s="217">
        <v>0</v>
      </c>
      <c r="R254" s="217">
        <f>Q254*H254</f>
        <v>0</v>
      </c>
      <c r="S254" s="217">
        <v>0</v>
      </c>
      <c r="T254" s="218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19" t="s">
        <v>528</v>
      </c>
      <c r="AT254" s="219" t="s">
        <v>123</v>
      </c>
      <c r="AU254" s="219" t="s">
        <v>80</v>
      </c>
      <c r="AY254" s="14" t="s">
        <v>120</v>
      </c>
      <c r="BE254" s="220">
        <f>IF(N254="základní",J254,0)</f>
        <v>0</v>
      </c>
      <c r="BF254" s="220">
        <f>IF(N254="snížená",J254,0)</f>
        <v>0</v>
      </c>
      <c r="BG254" s="220">
        <f>IF(N254="zákl. přenesená",J254,0)</f>
        <v>0</v>
      </c>
      <c r="BH254" s="220">
        <f>IF(N254="sníž. přenesená",J254,0)</f>
        <v>0</v>
      </c>
      <c r="BI254" s="220">
        <f>IF(N254="nulová",J254,0)</f>
        <v>0</v>
      </c>
      <c r="BJ254" s="14" t="s">
        <v>80</v>
      </c>
      <c r="BK254" s="220">
        <f>ROUND(I254*H254,2)</f>
        <v>0</v>
      </c>
      <c r="BL254" s="14" t="s">
        <v>528</v>
      </c>
      <c r="BM254" s="219" t="s">
        <v>550</v>
      </c>
    </row>
    <row r="255" s="12" customFormat="1" ht="25.92" customHeight="1">
      <c r="A255" s="12"/>
      <c r="B255" s="192"/>
      <c r="C255" s="193"/>
      <c r="D255" s="194" t="s">
        <v>74</v>
      </c>
      <c r="E255" s="195" t="s">
        <v>551</v>
      </c>
      <c r="F255" s="195" t="s">
        <v>552</v>
      </c>
      <c r="G255" s="193"/>
      <c r="H255" s="193"/>
      <c r="I255" s="196"/>
      <c r="J255" s="197">
        <f>BK255</f>
        <v>0</v>
      </c>
      <c r="K255" s="193"/>
      <c r="L255" s="198"/>
      <c r="M255" s="199"/>
      <c r="N255" s="200"/>
      <c r="O255" s="200"/>
      <c r="P255" s="201">
        <f>P256+P258+P260</f>
        <v>0</v>
      </c>
      <c r="Q255" s="200"/>
      <c r="R255" s="201">
        <f>R256+R258+R260</f>
        <v>0</v>
      </c>
      <c r="S255" s="200"/>
      <c r="T255" s="202">
        <f>T256+T258+T260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3" t="s">
        <v>144</v>
      </c>
      <c r="AT255" s="204" t="s">
        <v>74</v>
      </c>
      <c r="AU255" s="204" t="s">
        <v>75</v>
      </c>
      <c r="AY255" s="203" t="s">
        <v>120</v>
      </c>
      <c r="BK255" s="205">
        <f>BK256+BK258+BK260</f>
        <v>0</v>
      </c>
    </row>
    <row r="256" s="12" customFormat="1" ht="22.8" customHeight="1">
      <c r="A256" s="12"/>
      <c r="B256" s="192"/>
      <c r="C256" s="193"/>
      <c r="D256" s="194" t="s">
        <v>74</v>
      </c>
      <c r="E256" s="206" t="s">
        <v>553</v>
      </c>
      <c r="F256" s="206" t="s">
        <v>554</v>
      </c>
      <c r="G256" s="193"/>
      <c r="H256" s="193"/>
      <c r="I256" s="196"/>
      <c r="J256" s="207">
        <f>BK256</f>
        <v>0</v>
      </c>
      <c r="K256" s="193"/>
      <c r="L256" s="198"/>
      <c r="M256" s="199"/>
      <c r="N256" s="200"/>
      <c r="O256" s="200"/>
      <c r="P256" s="201">
        <f>P257</f>
        <v>0</v>
      </c>
      <c r="Q256" s="200"/>
      <c r="R256" s="201">
        <f>R257</f>
        <v>0</v>
      </c>
      <c r="S256" s="200"/>
      <c r="T256" s="202">
        <f>T257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3" t="s">
        <v>144</v>
      </c>
      <c r="AT256" s="204" t="s">
        <v>74</v>
      </c>
      <c r="AU256" s="204" t="s">
        <v>80</v>
      </c>
      <c r="AY256" s="203" t="s">
        <v>120</v>
      </c>
      <c r="BK256" s="205">
        <f>BK257</f>
        <v>0</v>
      </c>
    </row>
    <row r="257" s="2" customFormat="1" ht="37.8" customHeight="1">
      <c r="A257" s="35"/>
      <c r="B257" s="36"/>
      <c r="C257" s="208" t="s">
        <v>555</v>
      </c>
      <c r="D257" s="208" t="s">
        <v>123</v>
      </c>
      <c r="E257" s="209" t="s">
        <v>556</v>
      </c>
      <c r="F257" s="210" t="s">
        <v>557</v>
      </c>
      <c r="G257" s="211" t="s">
        <v>126</v>
      </c>
      <c r="H257" s="212">
        <v>1</v>
      </c>
      <c r="I257" s="213"/>
      <c r="J257" s="214">
        <f>ROUND(I257*H257,2)</f>
        <v>0</v>
      </c>
      <c r="K257" s="210" t="s">
        <v>194</v>
      </c>
      <c r="L257" s="41"/>
      <c r="M257" s="215" t="s">
        <v>1</v>
      </c>
      <c r="N257" s="216" t="s">
        <v>40</v>
      </c>
      <c r="O257" s="88"/>
      <c r="P257" s="217">
        <f>O257*H257</f>
        <v>0</v>
      </c>
      <c r="Q257" s="217">
        <v>0</v>
      </c>
      <c r="R257" s="217">
        <f>Q257*H257</f>
        <v>0</v>
      </c>
      <c r="S257" s="217">
        <v>0</v>
      </c>
      <c r="T257" s="218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19" t="s">
        <v>558</v>
      </c>
      <c r="AT257" s="219" t="s">
        <v>123</v>
      </c>
      <c r="AU257" s="219" t="s">
        <v>82</v>
      </c>
      <c r="AY257" s="14" t="s">
        <v>120</v>
      </c>
      <c r="BE257" s="220">
        <f>IF(N257="základní",J257,0)</f>
        <v>0</v>
      </c>
      <c r="BF257" s="220">
        <f>IF(N257="snížená",J257,0)</f>
        <v>0</v>
      </c>
      <c r="BG257" s="220">
        <f>IF(N257="zákl. přenesená",J257,0)</f>
        <v>0</v>
      </c>
      <c r="BH257" s="220">
        <f>IF(N257="sníž. přenesená",J257,0)</f>
        <v>0</v>
      </c>
      <c r="BI257" s="220">
        <f>IF(N257="nulová",J257,0)</f>
        <v>0</v>
      </c>
      <c r="BJ257" s="14" t="s">
        <v>80</v>
      </c>
      <c r="BK257" s="220">
        <f>ROUND(I257*H257,2)</f>
        <v>0</v>
      </c>
      <c r="BL257" s="14" t="s">
        <v>558</v>
      </c>
      <c r="BM257" s="219" t="s">
        <v>559</v>
      </c>
    </row>
    <row r="258" s="12" customFormat="1" ht="22.8" customHeight="1">
      <c r="A258" s="12"/>
      <c r="B258" s="192"/>
      <c r="C258" s="193"/>
      <c r="D258" s="194" t="s">
        <v>74</v>
      </c>
      <c r="E258" s="206" t="s">
        <v>560</v>
      </c>
      <c r="F258" s="206" t="s">
        <v>561</v>
      </c>
      <c r="G258" s="193"/>
      <c r="H258" s="193"/>
      <c r="I258" s="196"/>
      <c r="J258" s="207">
        <f>BK258</f>
        <v>0</v>
      </c>
      <c r="K258" s="193"/>
      <c r="L258" s="198"/>
      <c r="M258" s="199"/>
      <c r="N258" s="200"/>
      <c r="O258" s="200"/>
      <c r="P258" s="201">
        <f>P259</f>
        <v>0</v>
      </c>
      <c r="Q258" s="200"/>
      <c r="R258" s="201">
        <f>R259</f>
        <v>0</v>
      </c>
      <c r="S258" s="200"/>
      <c r="T258" s="202">
        <f>T259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03" t="s">
        <v>144</v>
      </c>
      <c r="AT258" s="204" t="s">
        <v>74</v>
      </c>
      <c r="AU258" s="204" t="s">
        <v>80</v>
      </c>
      <c r="AY258" s="203" t="s">
        <v>120</v>
      </c>
      <c r="BK258" s="205">
        <f>BK259</f>
        <v>0</v>
      </c>
    </row>
    <row r="259" s="2" customFormat="1" ht="14.4" customHeight="1">
      <c r="A259" s="35"/>
      <c r="B259" s="36"/>
      <c r="C259" s="208" t="s">
        <v>562</v>
      </c>
      <c r="D259" s="208" t="s">
        <v>123</v>
      </c>
      <c r="E259" s="209" t="s">
        <v>563</v>
      </c>
      <c r="F259" s="210" t="s">
        <v>561</v>
      </c>
      <c r="G259" s="211" t="s">
        <v>564</v>
      </c>
      <c r="H259" s="212">
        <v>1</v>
      </c>
      <c r="I259" s="213"/>
      <c r="J259" s="214">
        <f>ROUND(I259*H259,2)</f>
        <v>0</v>
      </c>
      <c r="K259" s="210" t="s">
        <v>236</v>
      </c>
      <c r="L259" s="41"/>
      <c r="M259" s="215" t="s">
        <v>1</v>
      </c>
      <c r="N259" s="216" t="s">
        <v>40</v>
      </c>
      <c r="O259" s="88"/>
      <c r="P259" s="217">
        <f>O259*H259</f>
        <v>0</v>
      </c>
      <c r="Q259" s="217">
        <v>0</v>
      </c>
      <c r="R259" s="217">
        <f>Q259*H259</f>
        <v>0</v>
      </c>
      <c r="S259" s="217">
        <v>0</v>
      </c>
      <c r="T259" s="218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19" t="s">
        <v>558</v>
      </c>
      <c r="AT259" s="219" t="s">
        <v>123</v>
      </c>
      <c r="AU259" s="219" t="s">
        <v>82</v>
      </c>
      <c r="AY259" s="14" t="s">
        <v>120</v>
      </c>
      <c r="BE259" s="220">
        <f>IF(N259="základní",J259,0)</f>
        <v>0</v>
      </c>
      <c r="BF259" s="220">
        <f>IF(N259="snížená",J259,0)</f>
        <v>0</v>
      </c>
      <c r="BG259" s="220">
        <f>IF(N259="zákl. přenesená",J259,0)</f>
        <v>0</v>
      </c>
      <c r="BH259" s="220">
        <f>IF(N259="sníž. přenesená",J259,0)</f>
        <v>0</v>
      </c>
      <c r="BI259" s="220">
        <f>IF(N259="nulová",J259,0)</f>
        <v>0</v>
      </c>
      <c r="BJ259" s="14" t="s">
        <v>80</v>
      </c>
      <c r="BK259" s="220">
        <f>ROUND(I259*H259,2)</f>
        <v>0</v>
      </c>
      <c r="BL259" s="14" t="s">
        <v>558</v>
      </c>
      <c r="BM259" s="219" t="s">
        <v>565</v>
      </c>
    </row>
    <row r="260" s="12" customFormat="1" ht="22.8" customHeight="1">
      <c r="A260" s="12"/>
      <c r="B260" s="192"/>
      <c r="C260" s="193"/>
      <c r="D260" s="194" t="s">
        <v>74</v>
      </c>
      <c r="E260" s="206" t="s">
        <v>566</v>
      </c>
      <c r="F260" s="206" t="s">
        <v>567</v>
      </c>
      <c r="G260" s="193"/>
      <c r="H260" s="193"/>
      <c r="I260" s="196"/>
      <c r="J260" s="207">
        <f>BK260</f>
        <v>0</v>
      </c>
      <c r="K260" s="193"/>
      <c r="L260" s="198"/>
      <c r="M260" s="199"/>
      <c r="N260" s="200"/>
      <c r="O260" s="200"/>
      <c r="P260" s="201">
        <f>P261</f>
        <v>0</v>
      </c>
      <c r="Q260" s="200"/>
      <c r="R260" s="201">
        <f>R261</f>
        <v>0</v>
      </c>
      <c r="S260" s="200"/>
      <c r="T260" s="202">
        <f>T261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03" t="s">
        <v>144</v>
      </c>
      <c r="AT260" s="204" t="s">
        <v>74</v>
      </c>
      <c r="AU260" s="204" t="s">
        <v>80</v>
      </c>
      <c r="AY260" s="203" t="s">
        <v>120</v>
      </c>
      <c r="BK260" s="205">
        <f>BK261</f>
        <v>0</v>
      </c>
    </row>
    <row r="261" s="2" customFormat="1" ht="14.4" customHeight="1">
      <c r="A261" s="35"/>
      <c r="B261" s="36"/>
      <c r="C261" s="208" t="s">
        <v>568</v>
      </c>
      <c r="D261" s="208" t="s">
        <v>123</v>
      </c>
      <c r="E261" s="209" t="s">
        <v>569</v>
      </c>
      <c r="F261" s="210" t="s">
        <v>570</v>
      </c>
      <c r="G261" s="211" t="s">
        <v>438</v>
      </c>
      <c r="H261" s="212">
        <v>1</v>
      </c>
      <c r="I261" s="213"/>
      <c r="J261" s="214">
        <f>ROUND(I261*H261,2)</f>
        <v>0</v>
      </c>
      <c r="K261" s="210" t="s">
        <v>236</v>
      </c>
      <c r="L261" s="41"/>
      <c r="M261" s="236" t="s">
        <v>1</v>
      </c>
      <c r="N261" s="237" t="s">
        <v>40</v>
      </c>
      <c r="O261" s="238"/>
      <c r="P261" s="239">
        <f>O261*H261</f>
        <v>0</v>
      </c>
      <c r="Q261" s="239">
        <v>0</v>
      </c>
      <c r="R261" s="239">
        <f>Q261*H261</f>
        <v>0</v>
      </c>
      <c r="S261" s="239">
        <v>0</v>
      </c>
      <c r="T261" s="240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19" t="s">
        <v>558</v>
      </c>
      <c r="AT261" s="219" t="s">
        <v>123</v>
      </c>
      <c r="AU261" s="219" t="s">
        <v>82</v>
      </c>
      <c r="AY261" s="14" t="s">
        <v>120</v>
      </c>
      <c r="BE261" s="220">
        <f>IF(N261="základní",J261,0)</f>
        <v>0</v>
      </c>
      <c r="BF261" s="220">
        <f>IF(N261="snížená",J261,0)</f>
        <v>0</v>
      </c>
      <c r="BG261" s="220">
        <f>IF(N261="zákl. přenesená",J261,0)</f>
        <v>0</v>
      </c>
      <c r="BH261" s="220">
        <f>IF(N261="sníž. přenesená",J261,0)</f>
        <v>0</v>
      </c>
      <c r="BI261" s="220">
        <f>IF(N261="nulová",J261,0)</f>
        <v>0</v>
      </c>
      <c r="BJ261" s="14" t="s">
        <v>80</v>
      </c>
      <c r="BK261" s="220">
        <f>ROUND(I261*H261,2)</f>
        <v>0</v>
      </c>
      <c r="BL261" s="14" t="s">
        <v>558</v>
      </c>
      <c r="BM261" s="219" t="s">
        <v>571</v>
      </c>
    </row>
    <row r="262" s="2" customFormat="1" ht="6.96" customHeight="1">
      <c r="A262" s="35"/>
      <c r="B262" s="63"/>
      <c r="C262" s="64"/>
      <c r="D262" s="64"/>
      <c r="E262" s="64"/>
      <c r="F262" s="64"/>
      <c r="G262" s="64"/>
      <c r="H262" s="64"/>
      <c r="I262" s="64"/>
      <c r="J262" s="64"/>
      <c r="K262" s="64"/>
      <c r="L262" s="41"/>
      <c r="M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</row>
  </sheetData>
  <sheetProtection sheet="1" autoFilter="0" formatColumns="0" formatRows="0" objects="1" scenarios="1" spinCount="100000" saltValue="z3b7rc6AkQyWAtfalPCSxLCVoAx7a/EVjaXAjO5P6N3e7vv3jkujJ4nxDnLdWPrcExd1r7LozCfsw2w2A1XTVg==" hashValue="vZZ26mAjw7B/jcUTxMWlMCdGEEGoZH6Y/8+xBJYC9I9ftBvwRYY+XwscO8N4jkA4O4Af9juYbu+2d9HSN8YgDA==" algorithmName="SHA-512" password="CC35"/>
  <autoFilter ref="C127:K261"/>
  <mergeCells count="6">
    <mergeCell ref="E7:H7"/>
    <mergeCell ref="E16:H16"/>
    <mergeCell ref="E25:H25"/>
    <mergeCell ref="E85:H85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DESKTOP-LK6PCQB\Milan</dc:creator>
  <cp:lastModifiedBy>DESKTOP-LK6PCQB\Milan</cp:lastModifiedBy>
  <dcterms:created xsi:type="dcterms:W3CDTF">2021-08-24T16:58:04Z</dcterms:created>
  <dcterms:modified xsi:type="dcterms:W3CDTF">2021-08-24T16:58:06Z</dcterms:modified>
</cp:coreProperties>
</file>